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RMSC~1\AppData\Local\Temp\notesE1EF34\"/>
    </mc:Choice>
  </mc:AlternateContent>
  <bookViews>
    <workbookView xWindow="480" yWindow="360" windowWidth="19320" windowHeight="9720"/>
  </bookViews>
  <sheets>
    <sheet name="Лист1" sheetId="1" r:id="rId1"/>
  </sheets>
  <definedNames>
    <definedName name="_xlnm.Print_Titles" localSheetId="0">Лист1!$9:$9</definedName>
  </definedNames>
  <calcPr calcId="152511"/>
</workbook>
</file>

<file path=xl/calcChain.xml><?xml version="1.0" encoding="utf-8"?>
<calcChain xmlns="http://schemas.openxmlformats.org/spreadsheetml/2006/main">
  <c r="C204" i="1" l="1"/>
  <c r="C199" i="1"/>
  <c r="C198" i="1" s="1"/>
  <c r="C194" i="1"/>
  <c r="C184" i="1"/>
  <c r="C208" i="1"/>
  <c r="E181" i="1"/>
  <c r="E182" i="1"/>
  <c r="E183" i="1"/>
  <c r="E186" i="1"/>
  <c r="E187" i="1"/>
  <c r="E188" i="1"/>
  <c r="E189" i="1"/>
  <c r="E190" i="1"/>
  <c r="E191" i="1"/>
  <c r="E192" i="1"/>
  <c r="E193" i="1"/>
  <c r="E195" i="1"/>
  <c r="E196" i="1"/>
  <c r="E200" i="1"/>
  <c r="E202" i="1"/>
  <c r="E203" i="1"/>
  <c r="E205" i="1"/>
  <c r="E206" i="1"/>
  <c r="E207" i="1"/>
  <c r="E209" i="1"/>
  <c r="E210" i="1"/>
  <c r="C180" i="1"/>
  <c r="E168" i="1"/>
  <c r="E170" i="1"/>
  <c r="E171" i="1"/>
  <c r="C167" i="1"/>
  <c r="C169" i="1"/>
  <c r="D165" i="1"/>
  <c r="C165" i="1"/>
  <c r="C164" i="1" s="1"/>
  <c r="D169" i="1"/>
  <c r="C160" i="1"/>
  <c r="D160" i="1"/>
  <c r="E156" i="1"/>
  <c r="E151" i="1"/>
  <c r="D150" i="1"/>
  <c r="E150" i="1" s="1"/>
  <c r="C150" i="1"/>
  <c r="E143" i="1"/>
  <c r="D142" i="1"/>
  <c r="C142" i="1"/>
  <c r="E141" i="1"/>
  <c r="D140" i="1"/>
  <c r="C140" i="1"/>
  <c r="E124" i="1"/>
  <c r="C123" i="1"/>
  <c r="D117" i="1"/>
  <c r="C117" i="1"/>
  <c r="E118" i="1"/>
  <c r="E116" i="1"/>
  <c r="D115" i="1"/>
  <c r="C115" i="1"/>
  <c r="D113" i="1"/>
  <c r="E85" i="1"/>
  <c r="D84" i="1"/>
  <c r="C84" i="1"/>
  <c r="E83" i="1"/>
  <c r="D82" i="1"/>
  <c r="C82" i="1"/>
  <c r="E81" i="1"/>
  <c r="D80" i="1"/>
  <c r="E80" i="1" s="1"/>
  <c r="C80" i="1"/>
  <c r="D76" i="1"/>
  <c r="E77" i="1"/>
  <c r="C76" i="1"/>
  <c r="E76" i="1" s="1"/>
  <c r="E75" i="1"/>
  <c r="E74" i="1"/>
  <c r="E71" i="1"/>
  <c r="D70" i="1"/>
  <c r="C70" i="1"/>
  <c r="E169" i="1" l="1"/>
  <c r="E115" i="1"/>
  <c r="C197" i="1"/>
  <c r="C179" i="1"/>
  <c r="C163" i="1"/>
  <c r="E142" i="1"/>
  <c r="E140" i="1"/>
  <c r="E84" i="1"/>
  <c r="E82" i="1"/>
  <c r="E70" i="1"/>
  <c r="C178" i="1" l="1"/>
  <c r="E69" i="1"/>
  <c r="E59" i="1"/>
  <c r="E60" i="1"/>
  <c r="E61" i="1"/>
  <c r="E62" i="1"/>
  <c r="E63" i="1"/>
  <c r="E64" i="1"/>
  <c r="E65" i="1"/>
  <c r="E66" i="1"/>
  <c r="E67" i="1"/>
  <c r="D58" i="1"/>
  <c r="C58" i="1"/>
  <c r="D55" i="1"/>
  <c r="E36" i="1"/>
  <c r="D31" i="1"/>
  <c r="C31" i="1"/>
  <c r="E33" i="1"/>
  <c r="E34" i="1"/>
  <c r="E35" i="1"/>
  <c r="E28" i="1"/>
  <c r="E29" i="1"/>
  <c r="E25" i="1"/>
  <c r="E26" i="1"/>
  <c r="D24" i="1"/>
  <c r="C24" i="1"/>
  <c r="E22" i="1"/>
  <c r="D21" i="1"/>
  <c r="C21" i="1"/>
  <c r="C177" i="1" l="1"/>
  <c r="D16" i="1"/>
  <c r="D208" i="1"/>
  <c r="E208" i="1" s="1"/>
  <c r="D201" i="1"/>
  <c r="D199" i="1" s="1"/>
  <c r="E199" i="1" s="1"/>
  <c r="D185" i="1"/>
  <c r="D167" i="1" l="1"/>
  <c r="E167" i="1" s="1"/>
  <c r="E158" i="1"/>
  <c r="D157" i="1"/>
  <c r="C157" i="1"/>
  <c r="E155" i="1"/>
  <c r="C152" i="1"/>
  <c r="D148" i="1"/>
  <c r="D145" i="1"/>
  <c r="E139" i="1"/>
  <c r="E136" i="1"/>
  <c r="D135" i="1"/>
  <c r="C135" i="1"/>
  <c r="D131" i="1"/>
  <c r="D123" i="1"/>
  <c r="E123" i="1" s="1"/>
  <c r="E117" i="1"/>
  <c r="D103" i="1"/>
  <c r="D95" i="1"/>
  <c r="D93" i="1"/>
  <c r="C93" i="1"/>
  <c r="E94" i="1"/>
  <c r="D86" i="1"/>
  <c r="C86" i="1"/>
  <c r="E87" i="1"/>
  <c r="D78" i="1"/>
  <c r="C78" i="1"/>
  <c r="E79" i="1"/>
  <c r="D72" i="1"/>
  <c r="C72" i="1"/>
  <c r="E73" i="1"/>
  <c r="D53" i="1"/>
  <c r="C53" i="1"/>
  <c r="E39" i="1"/>
  <c r="D38" i="1"/>
  <c r="C38" i="1"/>
  <c r="D164" i="1" l="1"/>
  <c r="D20" i="1"/>
  <c r="E157" i="1"/>
  <c r="E72" i="1"/>
  <c r="E135" i="1"/>
  <c r="E78" i="1"/>
  <c r="E93" i="1"/>
  <c r="E86" i="1"/>
  <c r="E38" i="1"/>
  <c r="E53" i="1"/>
  <c r="D163" i="1" l="1"/>
  <c r="E163" i="1" s="1"/>
  <c r="E164" i="1"/>
  <c r="E27" i="1"/>
  <c r="E176" i="1" l="1"/>
  <c r="E144" i="1"/>
  <c r="E146" i="1"/>
  <c r="E147" i="1"/>
  <c r="E149" i="1"/>
  <c r="E132" i="1"/>
  <c r="E134" i="1"/>
  <c r="E114" i="1"/>
  <c r="E104" i="1"/>
  <c r="E96" i="1"/>
  <c r="E56" i="1"/>
  <c r="E57" i="1"/>
  <c r="E58" i="1"/>
  <c r="E68" i="1"/>
  <c r="E54" i="1"/>
  <c r="E52" i="1"/>
  <c r="E51" i="1"/>
  <c r="E50" i="1"/>
  <c r="E49" i="1"/>
  <c r="E47" i="1"/>
  <c r="E45" i="1"/>
  <c r="E44" i="1"/>
  <c r="E43" i="1"/>
  <c r="E42" i="1"/>
  <c r="E41" i="1"/>
  <c r="E23" i="1"/>
  <c r="E30" i="1"/>
  <c r="E32" i="1"/>
  <c r="D174" i="1"/>
  <c r="C174" i="1"/>
  <c r="C173" i="1" s="1"/>
  <c r="D212" i="1"/>
  <c r="D211" i="1" s="1"/>
  <c r="D204" i="1"/>
  <c r="D194" i="1"/>
  <c r="E194" i="1" s="1"/>
  <c r="D184" i="1"/>
  <c r="E184" i="1" s="1"/>
  <c r="D180" i="1"/>
  <c r="E180" i="1" s="1"/>
  <c r="E175" i="1"/>
  <c r="E162" i="1"/>
  <c r="D159" i="1"/>
  <c r="D152" i="1"/>
  <c r="D198" i="1" l="1"/>
  <c r="E198" i="1" s="1"/>
  <c r="E204" i="1"/>
  <c r="D173" i="1"/>
  <c r="E173" i="1" s="1"/>
  <c r="E174" i="1"/>
  <c r="E152" i="1"/>
  <c r="D179" i="1"/>
  <c r="D172" i="1"/>
  <c r="D197" i="1"/>
  <c r="E197" i="1" s="1"/>
  <c r="D178" i="1" l="1"/>
  <c r="E179" i="1"/>
  <c r="D137" i="1"/>
  <c r="E130" i="1"/>
  <c r="D129" i="1"/>
  <c r="D127" i="1"/>
  <c r="E122" i="1"/>
  <c r="D121" i="1"/>
  <c r="D119" i="1"/>
  <c r="E112" i="1"/>
  <c r="D111" i="1"/>
  <c r="E110" i="1"/>
  <c r="D109" i="1"/>
  <c r="E108" i="1"/>
  <c r="D107" i="1"/>
  <c r="D105" i="1"/>
  <c r="E102" i="1"/>
  <c r="D101" i="1"/>
  <c r="D99" i="1"/>
  <c r="D97" i="1"/>
  <c r="D91" i="1"/>
  <c r="D89" i="1"/>
  <c r="E90" i="1"/>
  <c r="E40" i="1"/>
  <c r="E24" i="1"/>
  <c r="D18" i="1"/>
  <c r="D14" i="1"/>
  <c r="C159" i="1"/>
  <c r="C148" i="1"/>
  <c r="E148" i="1" s="1"/>
  <c r="C145" i="1"/>
  <c r="E145" i="1" s="1"/>
  <c r="C137" i="1"/>
  <c r="C133" i="1"/>
  <c r="E133" i="1" s="1"/>
  <c r="C131" i="1"/>
  <c r="E131" i="1" s="1"/>
  <c r="C129" i="1"/>
  <c r="C127" i="1"/>
  <c r="C121" i="1"/>
  <c r="C119" i="1"/>
  <c r="C113" i="1"/>
  <c r="E113" i="1" s="1"/>
  <c r="C111" i="1"/>
  <c r="C109" i="1"/>
  <c r="C107" i="1"/>
  <c r="C105" i="1"/>
  <c r="C103" i="1"/>
  <c r="E103" i="1" s="1"/>
  <c r="C101" i="1"/>
  <c r="C99" i="1"/>
  <c r="C97" i="1"/>
  <c r="C95" i="1"/>
  <c r="E95" i="1" s="1"/>
  <c r="C91" i="1"/>
  <c r="C89" i="1"/>
  <c r="C55" i="1"/>
  <c r="C20" i="1" s="1"/>
  <c r="E21" i="1"/>
  <c r="C18" i="1"/>
  <c r="C16" i="1"/>
  <c r="C14" i="1"/>
  <c r="C126" i="1" l="1"/>
  <c r="E178" i="1"/>
  <c r="D177" i="1"/>
  <c r="E177" i="1" s="1"/>
  <c r="C88" i="1"/>
  <c r="D88" i="1"/>
  <c r="D126" i="1"/>
  <c r="E55" i="1"/>
  <c r="E31" i="1"/>
  <c r="E105" i="1"/>
  <c r="E109" i="1"/>
  <c r="E111" i="1"/>
  <c r="E89" i="1"/>
  <c r="C13" i="1"/>
  <c r="D13" i="1"/>
  <c r="D12" i="1" l="1"/>
  <c r="D11" i="1" s="1"/>
  <c r="C172" i="1"/>
  <c r="E172" i="1" s="1"/>
  <c r="E88" i="1"/>
  <c r="C12" i="1"/>
  <c r="C11" i="1" l="1"/>
  <c r="E92" i="1" l="1"/>
  <c r="E97" i="1"/>
  <c r="E99" i="1"/>
  <c r="E101" i="1"/>
  <c r="E106" i="1"/>
  <c r="E120" i="1"/>
  <c r="E121" i="1"/>
  <c r="E128" i="1"/>
  <c r="E129" i="1"/>
  <c r="E159" i="1"/>
  <c r="E160" i="1"/>
  <c r="E37" i="1"/>
  <c r="E107" i="1" l="1"/>
  <c r="E98" i="1"/>
  <c r="E91" i="1"/>
  <c r="E127" i="1"/>
  <c r="E119" i="1"/>
  <c r="E100" i="1"/>
  <c r="E48" i="1"/>
  <c r="E46" i="1"/>
  <c r="E15" i="1"/>
  <c r="E17" i="1"/>
  <c r="E19" i="1"/>
  <c r="E125" i="1" l="1"/>
  <c r="E126" i="1"/>
  <c r="E138" i="1"/>
  <c r="E16" i="1"/>
  <c r="E18" i="1"/>
  <c r="D226" i="1"/>
  <c r="E14" i="1"/>
  <c r="E20" i="1" l="1"/>
  <c r="E13" i="1"/>
  <c r="E10" i="1" l="1"/>
  <c r="C226" i="1"/>
  <c r="E137" i="1"/>
  <c r="E12" i="1"/>
  <c r="E226" i="1" l="1"/>
  <c r="E11" i="1"/>
</calcChain>
</file>

<file path=xl/sharedStrings.xml><?xml version="1.0" encoding="utf-8"?>
<sst xmlns="http://schemas.openxmlformats.org/spreadsheetml/2006/main" count="443" uniqueCount="384">
  <si>
    <t>Код бюджетной классификации</t>
  </si>
  <si>
    <t>Наименование дохода</t>
  </si>
  <si>
    <t>Сумма 
(тыс. рублей)</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</si>
  <si>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</si>
  <si>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</si>
  <si>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</si>
  <si>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</si>
  <si>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</si>
  <si>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</si>
  <si>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000 2 02 01000 00 0000 151</t>
  </si>
  <si>
    <t>Дотации бюджетам субъектов Российской Федерации и муниципальных образований</t>
  </si>
  <si>
    <t>000 2 02 01001 00 0000 151</t>
  </si>
  <si>
    <t>Дотации на выравнивание бюджетной обеспеченности</t>
  </si>
  <si>
    <t>812 2 02 01001 02 0000 151</t>
  </si>
  <si>
    <t>Дотации бюджетам субъектов Российской Федерации на выравнивание бюджетной обеспеченности</t>
  </si>
  <si>
    <t>000 2 02 01003 00 0000 151</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</si>
  <si>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</si>
  <si>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</si>
  <si>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000 2 02 01007 00 0000 151</t>
  </si>
  <si>
    <t>812 2 02 01007 02 0000 151</t>
  </si>
  <si>
    <t>000 2 02 02000 00 0000 151</t>
  </si>
  <si>
    <t>000 2 02 02051 00 0000 151</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</si>
  <si>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</si>
  <si>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</si>
  <si>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Субсидии бюджетам субъектов  Российской Федерации на поощрение лучших учителей</t>
  </si>
  <si>
    <t>Субсидии бюджетам субъектов Российской Федерации на развитие семейных животноводческих ферм</t>
  </si>
  <si>
    <t>805 2 02 02172 02 0000 151</t>
  </si>
  <si>
    <t>855 2 02 02181 02 0000 151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</si>
  <si>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</si>
  <si>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855 2 02 02182 02 0000 151</t>
  </si>
  <si>
    <t>855 2 02 02190 02 0000 151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</si>
  <si>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</si>
  <si>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855 2 02 02191 02 0000 151</t>
  </si>
  <si>
    <t xml:space="preserve">855 2 02 02198 02 0000 151 </t>
  </si>
  <si>
    <t>000 2 02 03000 00 0000 151</t>
  </si>
  <si>
    <t>Субвенции бюджетам субъектов Российской Федерации и муниципальных образований</t>
  </si>
  <si>
    <t>000 2 02 03001 00 0000 151</t>
  </si>
  <si>
    <t>Субвенции бюджетам на оплату жилищно-коммунальных услуг отдельным категориям граждан</t>
  </si>
  <si>
    <t>805 2 02 03001 02 0000 151</t>
  </si>
  <si>
    <t>Субвенции бюджетам субъектов Российской Федерации на оплату жилищно-коммунальных услуг отдельным категориям граждан</t>
  </si>
  <si>
    <t>000 2 02 03004 00 0000 151</t>
  </si>
  <si>
    <t>805 2 02 03004 02 0000 151</t>
  </si>
  <si>
    <t>000 2 02 03011 00 0000 151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</si>
  <si>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</si>
  <si>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805 2 02 03011 02 0000 151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</si>
  <si>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</si>
  <si>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000 2 02 03012 00 0000 151</t>
  </si>
  <si>
    <t xml:space="preserve">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</si>
  <si>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805 2 02 03012 02 0000 151</t>
  </si>
  <si>
    <t xml:space="preserve">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</si>
  <si>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000 2 02 03015 00 0000 151</t>
  </si>
  <si>
    <t>Субвенции бюджетам на осуществление первичного воинского учета на территориях, где отсутствуют военные комиссариаты</t>
  </si>
  <si>
    <t>812 2 02 03015 02 0000 151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</si>
  <si>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</si>
  <si>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</si>
  <si>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</si>
  <si>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</si>
  <si>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</si>
  <si>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000 2 02 03020 00 0000 151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</si>
  <si>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</si>
  <si>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805 2 02 03020 02 0000 151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</si>
  <si>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</si>
  <si>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000 2 02 03025 00 0000 151</t>
  </si>
  <si>
    <t>Субвенции бюджетам на реализацию полномочий Российской Федерации по осуществлению социальных выплат безработным гражданам</t>
  </si>
  <si>
    <t>865 2 02 03025 02 0000 151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</si>
  <si>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</si>
  <si>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000 2 02 03053 00 0000 151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</si>
  <si>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</si>
  <si>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805 2 02 03053 02 0000 151</t>
  </si>
  <si>
    <t>000 2 02 03070 00 0000 151</t>
  </si>
  <si>
    <t>805 2 02 03070 02 0000 151</t>
  </si>
  <si>
    <t>000 2 02 04000 00 0000 151</t>
  </si>
  <si>
    <t>Иные межбюджетные трансферты</t>
  </si>
  <si>
    <t>000 2 02 04001 00 0000 151</t>
  </si>
  <si>
    <t>Межбюджетные трансферты, передаваемые бюджетам на содержание депутатов Государственной Думы и их помощников</t>
  </si>
  <si>
    <t>836 2 02 04001 02 0000 151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</si>
  <si>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</si>
  <si>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000 2 02 04002 00 0000 151</t>
  </si>
  <si>
    <t>Межбюджетные трансферты, передаваемые бюджетам на содержание членов Совета Федерации и их помощников</t>
  </si>
  <si>
    <t>836 2 02 04002 02 0000 151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</si>
  <si>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</si>
  <si>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801 2 02 04055 02 0000 151</t>
  </si>
  <si>
    <t xml:space="preserve">000 2 03 00000 00 0000 180
</t>
  </si>
  <si>
    <t>БЕЗВОЗМЕЗДНЫЕ ПОСТУПЛЕНИЯ ОТ ГОСУДАРСТВЕННЫХ (МУНИЦИПАЛЬНЫХ) ОРГАНИЗАЦИЙ</t>
  </si>
  <si>
    <t>000 2 03 02000 02 0000 180</t>
  </si>
  <si>
    <t>Безвозмездные поступления от государственных (муниципальных) организаций в бюджеты субъектов Российской Федерации</t>
  </si>
  <si>
    <t>000 2 04 00000 00 0000 180</t>
  </si>
  <si>
    <t>БЕЗВОЗМЕЗДНЫЕ ПОСТУПЛЕНИЯ ОТ НЕГОСУДАРСТВЕННЫХ ОРГАНИЗАЦИЙ</t>
  </si>
  <si>
    <t>000 2 04 02000 02 0000 180</t>
  </si>
  <si>
    <t>Безвозмездные поступления от негосударственных организаций в бюджеты субъектов Российской Федерации</t>
  </si>
  <si>
    <t>805 2 04 02020 02 0000 180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</si>
  <si>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</si>
  <si>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000 2 07 00000 00 0000 180</t>
  </si>
  <si>
    <t>ПРОЧИЕ БЕЗВОЗМЕЗДНЫЕ ПОСТУПЛЕНИЯ</t>
  </si>
  <si>
    <t>000 2 07 02000 02 0000 180</t>
  </si>
  <si>
    <t>Прочие безвозмездные поступления в бюджеты субъектов Российской Федерации</t>
  </si>
  <si>
    <t>000 2 07 02030 02 0000 180</t>
  </si>
  <si>
    <t xml:space="preserve">Прочие безвозмездные поступления в бюджеты субъектов Российской Федерации </t>
  </si>
  <si>
    <t>805 2 07 02030 02 0000 180</t>
  </si>
  <si>
    <t>000 2 18 00000 00 0000 000</t>
  </si>
  <si>
    <t>000 2 18 00000 00 0000 151</t>
  </si>
  <si>
    <t>000 2 18 02000 02 0000 151</t>
  </si>
  <si>
    <t>000 2 18 02030 02 0000 151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</si>
  <si>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</si>
  <si>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812 2 18 02030 02 0000 151</t>
  </si>
  <si>
    <t>000 2 18 02040 02 0000 151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</si>
  <si>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</si>
  <si>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805 2 18 02040 02 0000 151</t>
  </si>
  <si>
    <t>811 2 18 02040 02 0000 151</t>
  </si>
  <si>
    <t>812 2 18 02040 02 0000 151</t>
  </si>
  <si>
    <t>820 2 18 02040 02 0000 151</t>
  </si>
  <si>
    <t>855 2 18 02040 02 0000 151</t>
  </si>
  <si>
    <t>000 2 18 00000 00 0000 180</t>
  </si>
  <si>
    <t>Доходы бюджетов бюджетной системы Российской Федерации от возврата организациями остатков субсидий прошлых лет</t>
  </si>
  <si>
    <t>000 2 18 02000 02 0000 180</t>
  </si>
  <si>
    <t>Доходы бюджетов субъектов Российской Федерации от возврата организациями остатков субсидий прошлых лет</t>
  </si>
  <si>
    <t>000 2 18 02010 02 0000 180</t>
  </si>
  <si>
    <t>Доходы бюджетов субъектов Российской Федерации от возврата бюджетными учреждениями остатков субсидий прошлых лет</t>
  </si>
  <si>
    <t>801 2 18 02010 02 0000 180</t>
  </si>
  <si>
    <t>000 2 18 02020 02 0000 180</t>
  </si>
  <si>
    <t>Доходы бюджетов субъектов Российской Федерации от возврата автономными учреждениями остатков субсидий прошлых лет</t>
  </si>
  <si>
    <t>805 2 18 02020 02 0000 180</t>
  </si>
  <si>
    <t>000 2 19 00000 00 0000 000</t>
  </si>
  <si>
    <t>ВОЗВРАТ ОСТАТКОВ СУБСИДИЙ, СУБВЕНЦИЙ И ИНЫХ МЕЖБЮДЖЕТНЫХ ТРАНСФЕРТОВ, ИМЕЮЩИХ ЦЕЛЕВОЕ НАЗНАЧЕНИЕ, ПРОШЛЫХ ЛЕТ</t>
  </si>
  <si>
    <t>000 2 19 02000 02 0000 151</t>
  </si>
  <si>
    <t>801 2 19 02000 02 0000 151</t>
  </si>
  <si>
    <t>804 2 19 02000 02 0000 151</t>
  </si>
  <si>
    <t>805 2 19 02000 02 0000 151</t>
  </si>
  <si>
    <t>812 2 19 02000 02 0000 151</t>
  </si>
  <si>
    <t>820 2 19 02000 02 0000 151</t>
  </si>
  <si>
    <t>855 2 19 02000 02 0000 151</t>
  </si>
  <si>
    <t>865 2 19 02000 02 0000 151</t>
  </si>
  <si>
    <t>ВСЕГО ДОХОДОВ</t>
  </si>
  <si>
    <t>________________</t>
  </si>
  <si>
    <t>Факт                          (тыс. рублей)</t>
  </si>
  <si>
    <t>Про-цент испол-нения (%)</t>
  </si>
  <si>
    <t xml:space="preserve">Приложение № 1 </t>
  </si>
  <si>
    <t>801 2 07 02030 02 0000 180</t>
  </si>
  <si>
    <t>801 2 18 02060 02 0000 151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</si>
  <si>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</si>
  <si>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</si>
  <si>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812 2 02 01003 02 0000 151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</si>
  <si>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</si>
  <si>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бюджетной системы Российской Федерации (межбюджетные субсидии)</t>
  </si>
  <si>
    <t>000 2 02 02009 00 0000 151</t>
  </si>
  <si>
    <t>Субсидии бюджетам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</si>
  <si>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</si>
  <si>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</si>
  <si>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855 2 02 02174 02 0000 151                  </t>
  </si>
  <si>
    <t>Субсидии бюджетам субъектов Российской Федерации на возмещение части затрат на приобретение элитных семян</t>
  </si>
  <si>
    <t>855 2 02 02177 02 0000 151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</si>
  <si>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</si>
  <si>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855 2 02 02184 02 0000 151</t>
  </si>
  <si>
    <t xml:space="preserve">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t>
  </si>
  <si>
    <t>855 2 02 02185 02 0000 151</t>
  </si>
  <si>
    <t xml:space="preserve">Субсидии бюджетам субъектов Российской Федерации на поддержку племенного животноводства  </t>
  </si>
  <si>
    <t>855 2 02 02186 02 0000 151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</si>
  <si>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</si>
  <si>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855 2 02 02193 02 0000 151</t>
  </si>
  <si>
    <t>Субсидии бюджетам субъектов Российской Федерации на поддержку племенного крупного рогатого скота мясного направления</t>
  </si>
  <si>
    <t xml:space="preserve">855 2 02 02196 02 0000 151 </t>
  </si>
  <si>
    <t xml:space="preserve">Субсидии бюджетам субъектов Российской Федерации на поддержку начинающих фермеров </t>
  </si>
  <si>
    <t xml:space="preserve">000 2 02 02197 00 0000 151 </t>
  </si>
  <si>
    <t xml:space="preserve">855 2 02 02197 02 0000 151 </t>
  </si>
  <si>
    <t xml:space="preserve">Субсидии бюджетам субъектов Российской Федерации на развитие семейных животноводческих ферм </t>
  </si>
  <si>
    <t xml:space="preserve">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 </t>
  </si>
  <si>
    <t>801 2 02 02208 02 0000 151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</si>
  <si>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</si>
  <si>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</si>
  <si>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</si>
  <si>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000 2 02 03018 00 0000 151
</t>
  </si>
  <si>
    <t xml:space="preserve">804 2 02 03018 02 0000 151
</t>
  </si>
  <si>
    <t xml:space="preserve">000 2 02 03019 00 0000 151
</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</si>
  <si>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</si>
  <si>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000 2 02 03069 00 0000 151
</t>
  </si>
  <si>
    <t xml:space="preserve">805 2 02 03069 02 0000 151
</t>
  </si>
  <si>
    <t>000 2 02 03122 00 0000 151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</si>
  <si>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</si>
  <si>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805 2 02 03122 02 0000 151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</si>
  <si>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</si>
  <si>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812 2 02 03998 02 0000 151</t>
  </si>
  <si>
    <t>Единая субвенция бюджетам субъектов Российской Федерации</t>
  </si>
  <si>
    <t>000 2 02 04017 00 0000 151</t>
  </si>
  <si>
    <t xml:space="preserve">801 2 02 04017 02 0000 151
</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</si>
  <si>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</si>
  <si>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 xml:space="preserve">000 2 02 04042 00 0000 151
</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</si>
  <si>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</si>
  <si>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 xml:space="preserve">801 2 02 04042 02 0000 151
</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</si>
  <si>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</si>
  <si>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</si>
  <si>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000 2 02 04062 00 0000 151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</si>
  <si>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</si>
  <si>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801 2 02 04062 02 0000 151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</si>
  <si>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</si>
  <si>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801 2 02 04064 02 0000 151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</si>
  <si>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</si>
  <si>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 xml:space="preserve">000 2 02 04066 00 0000 151 </t>
  </si>
  <si>
    <t>801 2 02 04066 02 0000 151</t>
  </si>
  <si>
    <t>Безвозмездные поступления в бюджеты субъектов Российской Федерации от государственной корпора-
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</si>
  <si>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000 2 04 02020 02 0000 180</t>
  </si>
  <si>
    <t>000 2 18 02060 02 0000 151</t>
  </si>
  <si>
    <t>865 2 18 02060 02 0000 151</t>
  </si>
  <si>
    <t>000 2 02 02077 00 0000 151</t>
  </si>
  <si>
    <t xml:space="preserve">Субсидии бюджетам на софинансирование капитальных вложений в объекты государственной (муниципальной) собственности
</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</si>
  <si>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t>
  </si>
  <si>
    <t>855 2 02 02195 02 0000 151</t>
  </si>
  <si>
    <t xml:space="preserve">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
</t>
  </si>
  <si>
    <t>000 2 02 03123 00 0000 151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</si>
  <si>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</si>
  <si>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805 2 02 03123 02 0000 151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</si>
  <si>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</si>
  <si>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000 2 02 04025 00 0000 151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</si>
  <si>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</si>
  <si>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</si>
  <si>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</si>
  <si>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</si>
  <si>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</si>
  <si>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000 2 02 04081 00 0000 151</t>
  </si>
  <si>
    <t>836 2 02 04081 02 0000 151</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</si>
  <si>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</si>
  <si>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</si>
  <si>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</si>
  <si>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</si>
  <si>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</si>
  <si>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Межбюджетные трансферты бюджетам на реализацию мероприятий по профилактике 
ВИЧ-инфекции и гепатитов В и С</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</si>
  <si>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</si>
  <si>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752 2 02 02051 02 0000 151</t>
  </si>
  <si>
    <t>855 2 02 02051 02 0000 151</t>
  </si>
  <si>
    <t>752 2 02 02077 02 0000 151</t>
  </si>
  <si>
    <t>804 2 02 02124 02 0000 151</t>
  </si>
  <si>
    <t>Субсидии бюджетам субъектов Российской Федерации на приобретение специализированной лесопожарной техники и оборудования</t>
  </si>
  <si>
    <t>000 2 02 02133 00 0000 151</t>
  </si>
  <si>
    <t>856 2 02 02133 02 0000 151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</si>
  <si>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</si>
  <si>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</si>
  <si>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703 2 02 02173 02 0000 151</t>
  </si>
  <si>
    <t>000 2 02 02196 00 0000 151</t>
  </si>
  <si>
    <t xml:space="preserve">Субсидии бюджетам на поддержку начинающих фермеров </t>
  </si>
  <si>
    <t>805 2 02 02213 02 0000 151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</si>
  <si>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</si>
  <si>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000 2 02 02220 00 0000 151</t>
  </si>
  <si>
    <t>856 2 02 02220 02 0000 151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</si>
  <si>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</si>
  <si>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 xml:space="preserve">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
</t>
  </si>
  <si>
    <t>000 2 02 02245 00 0000 151</t>
  </si>
  <si>
    <t>855 2 02 02245 02 0000 151</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</si>
  <si>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</si>
  <si>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</si>
  <si>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000 2 02 02258 00 0000 151</t>
  </si>
  <si>
    <t>855 2 02 02258 02 0000 151</t>
  </si>
  <si>
    <t>Субсидии бюджетам на поддержку племенного крупного рогатого скота молочного направления</t>
  </si>
  <si>
    <t>Субсидии бюджетам субъектов Российской Федерации на поддержку племенного крупного рогатого скота молочного направления</t>
  </si>
  <si>
    <t>000 2 02 03007 00 0000 151</t>
  </si>
  <si>
    <t>812 2 02 03007 02 0000 151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</si>
  <si>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</si>
  <si>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</si>
  <si>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 xml:space="preserve">710 2 02 03019 02 0000 151
</t>
  </si>
  <si>
    <t>813 2 02 03121 02 0000 151</t>
  </si>
  <si>
    <t>Субвенции бюджетам субъектов Российской Федерации на проведение Всероссийской сельскохозяйственной переписи в 2016 году</t>
  </si>
  <si>
    <t>000 2 02 03128 00 0000 151</t>
  </si>
  <si>
    <t>801 2 02 03128 02 0000 151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</si>
  <si>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</si>
  <si>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</si>
  <si>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000 2 02 04041 00 0000 151</t>
  </si>
  <si>
    <t>702 2 02 04041 02 0000 151</t>
  </si>
  <si>
    <t>702 2 02 04025 02 0000 151</t>
  </si>
  <si>
    <t xml:space="preserve">703 2 02 04042 02 0000 151
</t>
  </si>
  <si>
    <t>703 2 02 04081 02 0000 151</t>
  </si>
  <si>
    <t>815 2 02 04095 02 0000 151</t>
  </si>
  <si>
    <t>000 2 02 04095 00 0000 151</t>
  </si>
  <si>
    <t>Межбюджетные трансферты, передаваемые бюджетам на реализацию мероприятий региональных программ в сфере дорожного хозяйства по решениям Правительства Российской Федерации</t>
  </si>
  <si>
    <t xml:space="preserve">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по решениям Правительства Российской Федерации
</t>
  </si>
  <si>
    <t>752 2 03 02040 02 0000 180</t>
  </si>
  <si>
    <t>703 2 18 02030 02 0000 151</t>
  </si>
  <si>
    <t>703 2 18 02040 02 0000 151</t>
  </si>
  <si>
    <t>752 2 18 02040 02 0000 151</t>
  </si>
  <si>
    <t>702 2 18 02030 02 0000 151</t>
  </si>
  <si>
    <t>702 2 18 02040 02 0000 151</t>
  </si>
  <si>
    <t>815 2 18 02040 02 0000 151</t>
  </si>
  <si>
    <t>703 2 18 02010 02 0000 180</t>
  </si>
  <si>
    <t>710 2 18 02010 02 0000 180</t>
  </si>
  <si>
    <t>752 2 18 02010 02 0000 180</t>
  </si>
  <si>
    <t>702 2 18 02020 02 0000 180</t>
  </si>
  <si>
    <t>703 2 18 02020 02 0000 180</t>
  </si>
  <si>
    <t>000 2 18 02030 02 0000 180</t>
  </si>
  <si>
    <t>703 2 18 02030 02 0000 180</t>
  </si>
  <si>
    <t>752 2 18 02030 02 0000 180</t>
  </si>
  <si>
    <t>Доходы бюджетов субъектов Российской Федерации от возврата иными организациями остатков субсидий прошлых лет</t>
  </si>
  <si>
    <t>702 2 19 02000 02 0000 151</t>
  </si>
  <si>
    <t>703 2 19 02000 02 0000 151</t>
  </si>
  <si>
    <t>752 2 19 02000 02 0000 151</t>
  </si>
  <si>
    <t>815 2 19 02000 02 0000 151</t>
  </si>
  <si>
    <t>856 2 19 02000 02 0000 151</t>
  </si>
  <si>
    <t>863 2 19 02000 02 0000 151</t>
  </si>
  <si>
    <t>703 2 02 02067 02 0000 151</t>
  </si>
  <si>
    <t>ОБЪЕМ</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</si>
  <si>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</si>
  <si>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</si>
  <si>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</si>
  <si>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</si>
  <si>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813 2 02 02009 02 0000 151</t>
  </si>
  <si>
    <t>820 2 02 02009 02 0000 151</t>
  </si>
  <si>
    <t>856 2 02 02051 02 0000 151</t>
  </si>
  <si>
    <t>710 2 02 02051 02 0000 151</t>
  </si>
  <si>
    <t>702 2 02 02051 02 0000 151</t>
  </si>
  <si>
    <t>815 2 02 02077 02 0000 151</t>
  </si>
  <si>
    <t>855 2 02 02077 02 0000 151</t>
  </si>
  <si>
    <t>856 2 02 02077 02 0000 151</t>
  </si>
  <si>
    <t>836 2 02 02103 02 0000 151</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</si>
  <si>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</si>
  <si>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000 2 02 02207 00 0000 151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</si>
  <si>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</si>
  <si>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на реализацию мероприятий государственной программы Российской Федерации "Доступная среда" на 2011 - 2020 годы</t>
  </si>
  <si>
    <t>702 2 02 02207 02 0000 151</t>
  </si>
  <si>
    <t>703 2 02 02207 02 0000 151</t>
  </si>
  <si>
    <t>801 2 02 02207 02 0000 151</t>
  </si>
  <si>
    <t>805 2 02 02207 02 0000 151</t>
  </si>
  <si>
    <t>815 2 02 02207 02 0000 151</t>
  </si>
  <si>
    <t>824 2 02 02207 02 0000 151</t>
  </si>
  <si>
    <t>856 2 02 02207 02 0000 151</t>
  </si>
  <si>
    <t>863 2 02 02207 02 0000 151</t>
  </si>
  <si>
    <t>865 2 02 02207 02 0000 151</t>
  </si>
  <si>
    <t>000 2 02 02215 00 0000 151</t>
  </si>
  <si>
    <t>703 2 02 02215 02 0000 151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</si>
  <si>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</si>
  <si>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</si>
  <si>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865 2 02 02240 02 0000 151</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</si>
  <si>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</si>
  <si>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801 2 02 02241 02 0000 151</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</si>
  <si>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</si>
  <si>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000 2 02 02244 00 0000 151</t>
  </si>
  <si>
    <t>855 2 02 02244 02 0000 151</t>
  </si>
  <si>
    <t>Субсидии бюджетам субъектов Российской Федерации на грантовую поддержку сельскохозяйственных потребительских кооперативов для развития материально-технической базы</t>
  </si>
  <si>
    <t>Субсидии бюджетам на грантовую поддержку сельскохозяйственных потребительских кооперативов для развития материально-технической базы</t>
  </si>
  <si>
    <t>000 2 02 02249 00 0000 151</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</si>
  <si>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</si>
  <si>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Субсидии бюджетам на возмещение части процентной ставки по краткосрочным кредитам (займам) на развитие молочного скотоводства</t>
  </si>
  <si>
    <t>855 2 02 02249 02 0000 151</t>
  </si>
  <si>
    <t>000 2 02 02250 00 0000 151</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</si>
  <si>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</si>
  <si>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</si>
  <si>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855 2 02 02250 02 0000 151</t>
  </si>
  <si>
    <t>000 2 02 02253 00 0000 151</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</si>
  <si>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t>
  </si>
  <si>
    <t>Субсидии бюджетам на возмещение части процентной ставки по краткосрочным кредитам (займам) на переработку продукции растениеводства и животноводства</t>
  </si>
  <si>
    <t>855 2 02 02253 02 0000 151</t>
  </si>
  <si>
    <t>000 2 02 03077 00 0000 151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</si>
  <si>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</si>
  <si>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на обеспечение жильем граждан, уволенных с военной службы (службы), и приравненных к ним лиц</t>
  </si>
  <si>
    <t>836 2 02 03077 02 0000 151</t>
  </si>
  <si>
    <t>000 2 02 03121 00 0000 151</t>
  </si>
  <si>
    <t>Субвенции бюджетам на проведение Всероссийской сельскохозяйственной переписи в 2016 году</t>
  </si>
  <si>
    <t>000 2 02 04052 00 0000 151</t>
  </si>
  <si>
    <t>702 2 02 04052 02 0000 151</t>
  </si>
  <si>
    <t>Межбюджетные трансферты, передаваемые бюджетам на государственную поддержку муниципальных учреждений культуры, находящихся на территории сельских поселений</t>
  </si>
  <si>
    <t>000 2 02 04053 00 0000 151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</si>
  <si>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</si>
  <si>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702 2 02 04053 02 0000 151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</si>
  <si>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</si>
  <si>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000 2 02 04080 00 0000 151</t>
  </si>
  <si>
    <t>Межбюджетные трансферты, передаваемые бюджетам субъектов Российской Федерации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</si>
  <si>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805 2 02 04080 02 0000 151</t>
  </si>
  <si>
    <t>Межбюджетные трансферты, передаваемые бюджетам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</si>
  <si>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812 2 02 04081 02 0000 151</t>
  </si>
  <si>
    <t>Межбюджетные трансферты, передаваемые бюджетам субъектов Российской Федерации на финансовое обеспечение дорожной деятельности</t>
  </si>
  <si>
    <t>815 2 02 04091 02 0000 151</t>
  </si>
  <si>
    <t>Безвозмездные поступления в бюджеты субъектов Российской Федерации - Фонда содействия реформированию жилищно-коммунального хозяйства на обеспечение мероприятий по капитальному ремонту многоквартирных домов</t>
  </si>
  <si>
    <t>752 2 03 02030 02 0000 180</t>
  </si>
  <si>
    <t>000 2 04 02040 02 0000 180</t>
  </si>
  <si>
    <t>815 2 04 02040 02 9100 180</t>
  </si>
  <si>
    <t>752 2 04 02040 02 9200 180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</si>
  <si>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 (средства на реализацию мероприятий в отрасли жилищно-коммунального хозяйства)</t>
  </si>
  <si>
    <t xml:space="preserve">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 </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</si>
  <si>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 (средства на реализацию мероприятий в отрасли дорожного хозяйства)</t>
  </si>
  <si>
    <t>000 2 04 02010 02 0000 180</t>
  </si>
  <si>
    <t>Предоставление негосударственными организациями грантов для получателей средств бюджетов субъектов Российской Федерации</t>
  </si>
  <si>
    <t>805 2 04 02010 02 0000 180</t>
  </si>
  <si>
    <t>поступления доходов областного бюджета в первом полугодии 2016 года</t>
  </si>
  <si>
    <t>к отчету</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</si>
  <si>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07 мая          2008 года № 714 "Об обеспечении жильем ветеранов Великой Отечественной войны 1941 – 1945 годов"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</si>
  <si>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07 мая 2008 года № 714 "Об обеспечении жильем ветеранов Великой Отечественной войны 1941 – 1945 годов"</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</si>
  <si>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</si>
  <si>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</si>
  <si>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территории сельских поселений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</si>
</sst>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1" x14ac:knownFonts="1">
    <font>
      <sz val="12"/>
      <color theme="1"/>
      <name val="Times New Roman"/>
      <family val="2"/>
      <charset val="204"/>
    </font>
    <font>
      <sz val="14"/>
      <name val="Times New Roman Cyr"/>
      <family val="1"/>
      <charset val="204"/>
    </font>
    <font>
      <sz val="14"/>
      <name val="Times New Roman"/>
      <family val="1"/>
    </font>
    <font>
      <sz val="14"/>
      <name val="Arial Cyr"/>
      <family val="2"/>
      <charset val="204"/>
    </font>
    <font>
      <b/>
      <sz val="14"/>
      <name val="Times New Roman"/>
      <family val="1"/>
    </font>
    <font>
      <sz val="10"/>
      <name val="Arial Cyr"/>
      <charset val="204"/>
    </font>
    <font>
      <sz val="12"/>
      <name val="Times New Roman"/>
      <family val="1"/>
    </font>
    <font>
      <b/>
      <sz val="12"/>
      <name val="Times New Roman"/>
      <family val="1"/>
    </font>
    <font>
      <b/>
      <sz val="12"/>
      <name val="Times New Roman Cyr"/>
      <family val="1"/>
      <charset val="204"/>
    </font>
    <font>
      <sz val="12"/>
      <name val="Times New Roman Cyr"/>
      <family val="1"/>
      <charset val="204"/>
    </font>
    <font>
      <sz val="12"/>
      <name val="Times New Roman"/>
      <family val="1"/>
      <charset val="204"/>
    </font>
    <font>
      <b/>
      <sz val="12"/>
      <name val="Times New Roman Cyr"/>
      <charset val="204"/>
    </font>
    <font>
      <b/>
      <sz val="12"/>
      <color theme="1"/>
      <name val="Times New Roman"/>
      <family val="1"/>
      <charset val="204"/>
    </font>
    <font>
      <b/>
      <sz val="12"/>
      <color theme="1"/>
      <name val="Times New Roman"/>
      <family val="2"/>
      <charset val="204"/>
    </font>
    <font>
      <b/>
      <sz val="12"/>
      <color theme="1"/>
      <name val="Times New Roman"/>
      <family val="1"/>
    </font>
    <font>
      <sz val="12"/>
      <color theme="1"/>
      <name val="Times New Roman"/>
      <family val="1"/>
    </font>
    <font>
      <sz val="12"/>
      <color theme="1"/>
      <name val="Times New Roman"/>
      <family val="1"/>
      <charset val="204"/>
    </font>
    <font>
      <sz val="12"/>
      <name val="Times New Roman Cyr"/>
      <charset val="204"/>
    </font>
    <font>
      <b/>
      <sz val="12"/>
      <color theme="1"/>
      <name val="Times New Roman Cyr"/>
      <charset val="204"/>
    </font>
    <font>
      <sz val="12"/>
      <color theme="1"/>
      <name val="Times New Roman Cyr"/>
      <family val="1"/>
      <charset val="204"/>
    </font>
    <font>
      <b/>
      <sz val="14"/>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0" borderId="0" xfId="0" applyFont="1" applyFill="1" applyBorder="1" applyAlignment="1">
      <alignment horizontal="center" vertical="top"/>
    </xf>
    <xf numFmtId="164" fontId="5" fillId="2" borderId="0" xfId="0" applyNumberFormat="1" applyFont="1" applyFill="1" applyAlignment="1">
      <alignment vertical="top"/>
    </xf>
    <xf numFmtId="164" fontId="6" fillId="2"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xf>
    <xf numFmtId="164" fontId="8" fillId="2" borderId="1" xfId="0" applyNumberFormat="1" applyFont="1" applyFill="1" applyBorder="1" applyAlignment="1">
      <alignment horizontal="center" vertical="top"/>
    </xf>
    <xf numFmtId="0" fontId="6" fillId="0" borderId="1" xfId="0" applyFont="1" applyFill="1" applyBorder="1" applyAlignment="1">
      <alignment horizontal="left" vertical="top" wrapText="1"/>
    </xf>
    <xf numFmtId="164" fontId="9" fillId="2" borderId="1" xfId="0" applyNumberFormat="1" applyFont="1" applyFill="1" applyBorder="1" applyAlignment="1">
      <alignment horizontal="center" vertical="top"/>
    </xf>
    <xf numFmtId="164" fontId="11" fillId="2" borderId="1" xfId="0" applyNumberFormat="1" applyFont="1" applyFill="1" applyBorder="1" applyAlignment="1">
      <alignment horizontal="center" vertical="top"/>
    </xf>
    <xf numFmtId="164" fontId="9" fillId="0" borderId="1" xfId="0" applyNumberFormat="1" applyFont="1" applyFill="1" applyBorder="1" applyAlignment="1">
      <alignment horizontal="center" vertical="top"/>
    </xf>
    <xf numFmtId="0" fontId="6" fillId="0" borderId="1" xfId="0" applyFont="1" applyFill="1" applyBorder="1" applyAlignment="1">
      <alignment horizontal="left" vertical="top"/>
    </xf>
    <xf numFmtId="0" fontId="5" fillId="0" borderId="0" xfId="0" applyFont="1" applyFill="1" applyAlignment="1">
      <alignment vertical="top"/>
    </xf>
    <xf numFmtId="164" fontId="5" fillId="0" borderId="0" xfId="0" applyNumberFormat="1" applyFont="1" applyFill="1" applyAlignment="1">
      <alignment vertical="top"/>
    </xf>
    <xf numFmtId="164" fontId="10" fillId="0" borderId="1" xfId="0" applyNumberFormat="1" applyFont="1" applyFill="1" applyBorder="1" applyAlignment="1">
      <alignment horizontal="center" vertical="top" wrapText="1"/>
    </xf>
    <xf numFmtId="0" fontId="1" fillId="0" borderId="0" xfId="0" applyFont="1" applyFill="1" applyBorder="1" applyAlignment="1">
      <alignment vertical="top" wrapText="1"/>
    </xf>
    <xf numFmtId="0" fontId="3" fillId="0" borderId="0" xfId="0" applyFont="1" applyFill="1" applyBorder="1" applyAlignment="1">
      <alignment horizontal="left" vertical="top"/>
    </xf>
    <xf numFmtId="0" fontId="3" fillId="0" borderId="0" xfId="0" applyFont="1" applyFill="1" applyBorder="1" applyAlignment="1">
      <alignment vertical="top"/>
    </xf>
    <xf numFmtId="164" fontId="1" fillId="0" borderId="0" xfId="0" applyNumberFormat="1" applyFont="1" applyFill="1" applyBorder="1" applyAlignment="1">
      <alignment horizontal="center" vertical="top" wrapText="1"/>
    </xf>
    <xf numFmtId="164" fontId="5" fillId="0" borderId="0" xfId="0" applyNumberFormat="1" applyFont="1" applyFill="1" applyAlignment="1">
      <alignment horizontal="center" vertical="top"/>
    </xf>
    <xf numFmtId="164" fontId="0" fillId="0" borderId="0" xfId="0" applyNumberFormat="1" applyAlignment="1">
      <alignment horizontal="center" vertical="top"/>
    </xf>
    <xf numFmtId="164" fontId="0" fillId="0" borderId="1" xfId="0" applyNumberFormat="1" applyBorder="1" applyAlignment="1">
      <alignment horizontal="center" vertical="top"/>
    </xf>
    <xf numFmtId="0" fontId="0" fillId="0" borderId="0" xfId="0" applyAlignment="1">
      <alignment horizontal="center" vertical="top"/>
    </xf>
    <xf numFmtId="165" fontId="12" fillId="0" borderId="1" xfId="0" applyNumberFormat="1" applyFont="1" applyBorder="1" applyAlignment="1">
      <alignment horizontal="center" vertical="top"/>
    </xf>
    <xf numFmtId="165" fontId="0" fillId="0" borderId="1" xfId="0" applyNumberFormat="1" applyBorder="1" applyAlignment="1">
      <alignment horizontal="center" vertical="top"/>
    </xf>
    <xf numFmtId="0" fontId="1" fillId="0" borderId="0" xfId="0" applyFont="1" applyFill="1" applyBorder="1" applyAlignment="1">
      <alignment vertical="top"/>
    </xf>
    <xf numFmtId="0" fontId="13" fillId="0" borderId="0" xfId="0" applyFont="1"/>
    <xf numFmtId="0" fontId="14"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17" fillId="2" borderId="1" xfId="0" applyNumberFormat="1" applyFont="1" applyFill="1" applyBorder="1" applyAlignment="1">
      <alignment horizontal="center" vertical="top"/>
    </xf>
    <xf numFmtId="164" fontId="17" fillId="0" borderId="1" xfId="0" applyNumberFormat="1" applyFont="1" applyFill="1" applyBorder="1" applyAlignment="1">
      <alignment horizontal="center" vertical="top"/>
    </xf>
    <xf numFmtId="0" fontId="6" fillId="0" borderId="1" xfId="0" applyFont="1" applyFill="1" applyBorder="1" applyAlignment="1">
      <alignment horizontal="center" vertical="top" wrapText="1"/>
    </xf>
    <xf numFmtId="164" fontId="18" fillId="2" borderId="1" xfId="0" applyNumberFormat="1" applyFont="1" applyFill="1" applyBorder="1" applyAlignment="1">
      <alignment horizontal="center" vertical="top"/>
    </xf>
    <xf numFmtId="0" fontId="6" fillId="2" borderId="1" xfId="0" applyFont="1" applyFill="1" applyBorder="1" applyAlignment="1">
      <alignment horizontal="left" vertical="top" wrapText="1"/>
    </xf>
    <xf numFmtId="164" fontId="19" fillId="2" borderId="1" xfId="0" applyNumberFormat="1" applyFont="1" applyFill="1" applyBorder="1" applyAlignment="1">
      <alignment horizontal="center" vertical="top"/>
    </xf>
    <xf numFmtId="165" fontId="0" fillId="0" borderId="1" xfId="0" applyNumberFormat="1" applyFont="1" applyBorder="1" applyAlignment="1">
      <alignment horizontal="center" vertical="top"/>
    </xf>
    <xf numFmtId="165" fontId="16" fillId="0" borderId="1" xfId="0" applyNumberFormat="1" applyFont="1" applyBorder="1" applyAlignment="1">
      <alignment horizontal="center" vertical="top"/>
    </xf>
    <xf numFmtId="164" fontId="0" fillId="0" borderId="1" xfId="0" applyNumberFormat="1" applyFont="1" applyBorder="1" applyAlignment="1">
      <alignment horizontal="center" vertical="top"/>
    </xf>
    <xf numFmtId="164" fontId="16" fillId="0" borderId="1" xfId="0" applyNumberFormat="1" applyFont="1" applyBorder="1" applyAlignment="1">
      <alignment horizontal="center" vertical="top"/>
    </xf>
    <xf numFmtId="4" fontId="0" fillId="0" borderId="1" xfId="0" applyNumberFormat="1" applyFont="1" applyBorder="1" applyAlignment="1">
      <alignment horizontal="center" vertical="top"/>
    </xf>
    <xf numFmtId="0" fontId="15" fillId="0" borderId="1" xfId="0" applyFont="1" applyFill="1" applyBorder="1" applyAlignment="1">
      <alignment horizontal="left" vertical="top" wrapText="1"/>
    </xf>
    <xf numFmtId="164" fontId="19" fillId="0" borderId="1" xfId="0" applyNumberFormat="1" applyFont="1" applyFill="1" applyBorder="1" applyAlignment="1">
      <alignment horizontal="center" vertical="top"/>
    </xf>
    <xf numFmtId="165" fontId="16" fillId="0" borderId="1" xfId="0" applyNumberFormat="1" applyFont="1" applyFill="1" applyBorder="1" applyAlignment="1">
      <alignment horizontal="center" vertical="top"/>
    </xf>
    <xf numFmtId="166" fontId="9" fillId="2" borderId="1" xfId="0" applyNumberFormat="1" applyFont="1" applyFill="1" applyBorder="1" applyAlignment="1">
      <alignment horizontal="center" vertical="top"/>
    </xf>
    <xf numFmtId="166" fontId="0" fillId="0" borderId="1" xfId="0" applyNumberFormat="1" applyFont="1" applyBorder="1" applyAlignment="1">
      <alignment horizontal="center" vertical="top"/>
    </xf>
    <xf numFmtId="0" fontId="2" fillId="0" borderId="0" xfId="0" applyFont="1" applyFill="1" applyBorder="1" applyAlignment="1">
      <alignment horizontal="center" vertical="center"/>
    </xf>
    <xf numFmtId="0" fontId="20" fillId="0" borderId="0" xfId="0" applyFont="1" applyFill="1" applyBorder="1" applyAlignment="1">
      <alignment horizontal="center" vertical="center"/>
    </xf>
    <xf numFmtId="164" fontId="5" fillId="0" borderId="0" xfId="0" applyNumberFormat="1" applyFont="1" applyFill="1" applyAlignment="1">
      <alignment vertical="center"/>
    </xf>
    <xf numFmtId="164" fontId="5" fillId="0" borderId="0" xfId="0" applyNumberFormat="1" applyFont="1" applyFill="1" applyAlignment="1">
      <alignment horizontal="center" vertical="center"/>
    </xf>
    <xf numFmtId="0" fontId="0" fillId="0" borderId="0" xfId="0" applyAlignment="1">
      <alignment vertical="center"/>
    </xf>
    <xf numFmtId="0" fontId="0" fillId="0" borderId="0" xfId="0" applyAlignment="1"/>
    <xf numFmtId="0" fontId="4" fillId="0" borderId="0" xfId="0" applyFont="1" applyFill="1" applyBorder="1" applyAlignment="1">
      <alignment horizontal="center" wrapText="1"/>
    </xf>
    <xf numFmtId="0" fontId="5" fillId="0" borderId="0" xfId="0" applyFont="1" applyFill="1" applyAlignment="1">
      <alignment horizontal="center" vertical="top"/>
    </xf>
    <xf numFmtId="0" fontId="1" fillId="0" borderId="0"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
  <sheetViews>
    <sheetView tabSelected="1" topLeftCell="A16" zoomScale="90" zoomScaleNormal="90" workbookViewId="0">
      <selection activeCell="C146" sqref="C146"/>
    </sheetView>
  </sheetViews>
  <sheetFormatPr defaultRowHeight="15.75" x14ac:dyDescent="0.25"/>
  <cols>
    <col min="1" max="1" width="24.375" style="11" customWidth="1"/>
    <col min="2" max="2" width="45.875" style="11" customWidth="1"/>
    <col min="3" max="3" width="13.875" style="2" customWidth="1"/>
    <col min="4" max="4" width="13.75" style="19" customWidth="1"/>
    <col min="5" max="5" width="7.25" style="21" customWidth="1"/>
  </cols>
  <sheetData>
    <row r="1" spans="1:8" ht="18.75" x14ac:dyDescent="0.25">
      <c r="B1" s="14"/>
      <c r="C1" s="14"/>
      <c r="D1" s="53" t="s">
        <v>136</v>
      </c>
      <c r="E1" s="53"/>
    </row>
    <row r="2" spans="1:8" ht="18.75" x14ac:dyDescent="0.25">
      <c r="A2" s="14"/>
      <c r="B2" s="14"/>
      <c r="C2" s="14"/>
      <c r="D2" s="17"/>
      <c r="E2" s="17"/>
    </row>
    <row r="3" spans="1:8" ht="18.75" x14ac:dyDescent="0.25">
      <c r="C3" s="11"/>
      <c r="D3" s="24" t="s">
        <v>378</v>
      </c>
      <c r="E3" s="24"/>
      <c r="F3" s="24"/>
      <c r="G3" s="24"/>
      <c r="H3" s="24"/>
    </row>
    <row r="4" spans="1:8" ht="18.75" x14ac:dyDescent="0.25">
      <c r="A4" s="1"/>
      <c r="B4" s="15"/>
      <c r="C4" s="14"/>
      <c r="D4" s="18"/>
      <c r="E4" s="18"/>
    </row>
    <row r="5" spans="1:8" ht="18.75" x14ac:dyDescent="0.25">
      <c r="A5" s="1"/>
      <c r="B5" s="15"/>
      <c r="C5" s="12"/>
      <c r="D5" s="18"/>
      <c r="E5" s="18"/>
    </row>
    <row r="6" spans="1:8" s="49" customFormat="1" ht="15.75" customHeight="1" x14ac:dyDescent="0.25">
      <c r="A6" s="45"/>
      <c r="B6" s="46" t="s">
        <v>295</v>
      </c>
      <c r="C6" s="47"/>
      <c r="D6" s="48"/>
      <c r="E6" s="48"/>
    </row>
    <row r="7" spans="1:8" s="50" customFormat="1" ht="15.75" customHeight="1" x14ac:dyDescent="0.3">
      <c r="A7" s="51" t="s">
        <v>377</v>
      </c>
      <c r="B7" s="51"/>
      <c r="C7" s="51"/>
      <c r="D7" s="51"/>
      <c r="E7" s="51"/>
    </row>
    <row r="8" spans="1:8" ht="18.75" x14ac:dyDescent="0.25">
      <c r="A8" s="1"/>
      <c r="B8" s="16"/>
      <c r="C8" s="16"/>
    </row>
    <row r="9" spans="1:8" ht="78.75" x14ac:dyDescent="0.25">
      <c r="A9" s="31" t="s">
        <v>0</v>
      </c>
      <c r="B9" s="31" t="s">
        <v>1</v>
      </c>
      <c r="C9" s="3" t="s">
        <v>2</v>
      </c>
      <c r="D9" s="13" t="s">
        <v>134</v>
      </c>
      <c r="E9" s="13" t="s">
        <v>135</v>
      </c>
    </row>
    <row r="10" spans="1:8" x14ac:dyDescent="0.25">
      <c r="A10" s="4" t="s">
        <v>3</v>
      </c>
      <c r="B10" s="4" t="s">
        <v>4</v>
      </c>
      <c r="C10" s="5">
        <v>28506126.300000001</v>
      </c>
      <c r="D10" s="5">
        <v>12317884.773</v>
      </c>
      <c r="E10" s="22">
        <f>D10/C10*100</f>
        <v>43.211359703405229</v>
      </c>
    </row>
    <row r="11" spans="1:8" x14ac:dyDescent="0.25">
      <c r="A11" s="26" t="s">
        <v>5</v>
      </c>
      <c r="B11" s="26" t="s">
        <v>6</v>
      </c>
      <c r="C11" s="32">
        <f>C12+C159+C163+C172+C177+C211</f>
        <v>15092972.379999999</v>
      </c>
      <c r="D11" s="32">
        <f>D12+D159+D163+D172+D177+D211</f>
        <v>6887152.7832500003</v>
      </c>
      <c r="E11" s="22">
        <f t="shared" ref="E11:E22" si="0">D11/C11*100</f>
        <v>45.631520484171197</v>
      </c>
    </row>
    <row r="12" spans="1:8" ht="47.25" x14ac:dyDescent="0.25">
      <c r="A12" s="27" t="s">
        <v>7</v>
      </c>
      <c r="B12" s="27" t="s">
        <v>8</v>
      </c>
      <c r="C12" s="34">
        <f>C13+C20+C88+C126</f>
        <v>14314732.379999999</v>
      </c>
      <c r="D12" s="34">
        <f>D13+D20+D88+D126</f>
        <v>6704089.3007699996</v>
      </c>
      <c r="E12" s="35">
        <f t="shared" si="0"/>
        <v>46.833493793685584</v>
      </c>
    </row>
    <row r="13" spans="1:8" s="25" customFormat="1" ht="31.5" x14ac:dyDescent="0.25">
      <c r="A13" s="27" t="s">
        <v>9</v>
      </c>
      <c r="B13" s="27" t="s">
        <v>10</v>
      </c>
      <c r="C13" s="34">
        <f t="shared" ref="C13:D13" si="1">C14+C18+C16</f>
        <v>6174977.4000000004</v>
      </c>
      <c r="D13" s="34">
        <f t="shared" si="1"/>
        <v>3349278</v>
      </c>
      <c r="E13" s="35">
        <f t="shared" si="0"/>
        <v>54.239518350301971</v>
      </c>
    </row>
    <row r="14" spans="1:8" ht="31.5" x14ac:dyDescent="0.25">
      <c r="A14" s="33" t="s">
        <v>11</v>
      </c>
      <c r="B14" s="33" t="s">
        <v>12</v>
      </c>
      <c r="C14" s="7">
        <f t="shared" ref="C14:D14" si="2">C15</f>
        <v>5759327.9000000004</v>
      </c>
      <c r="D14" s="7">
        <f t="shared" si="2"/>
        <v>3141453</v>
      </c>
      <c r="E14" s="23">
        <f t="shared" si="0"/>
        <v>54.545479169539902</v>
      </c>
    </row>
    <row r="15" spans="1:8" ht="47.25" x14ac:dyDescent="0.25">
      <c r="A15" s="33" t="s">
        <v>13</v>
      </c>
      <c r="B15" s="33" t="s">
        <v>14</v>
      </c>
      <c r="C15" s="7">
        <v>5759327.9000000004</v>
      </c>
      <c r="D15" s="20">
        <v>3141453</v>
      </c>
      <c r="E15" s="23">
        <f t="shared" si="0"/>
        <v>54.545479169539902</v>
      </c>
    </row>
    <row r="16" spans="1:8" ht="31.5" x14ac:dyDescent="0.25">
      <c r="A16" s="33" t="s">
        <v>15</v>
      </c>
      <c r="B16" s="33" t="s">
        <v>16</v>
      </c>
      <c r="C16" s="7">
        <f t="shared" ref="C16:D16" si="3">C17</f>
        <v>340595.5</v>
      </c>
      <c r="D16" s="7">
        <f t="shared" si="3"/>
        <v>170298</v>
      </c>
      <c r="E16" s="23">
        <f t="shared" si="0"/>
        <v>50.00007340085233</v>
      </c>
    </row>
    <row r="17" spans="1:5" ht="47.25" x14ac:dyDescent="0.25">
      <c r="A17" s="33" t="s">
        <v>141</v>
      </c>
      <c r="B17" s="33" t="s">
        <v>17</v>
      </c>
      <c r="C17" s="7">
        <v>340595.5</v>
      </c>
      <c r="D17" s="20">
        <v>170298</v>
      </c>
      <c r="E17" s="23">
        <f t="shared" si="0"/>
        <v>50.00007340085233</v>
      </c>
    </row>
    <row r="18" spans="1:5" ht="47.25" x14ac:dyDescent="0.25">
      <c r="A18" s="27" t="s">
        <v>18</v>
      </c>
      <c r="B18" s="27" t="s">
        <v>214</v>
      </c>
      <c r="C18" s="34">
        <f t="shared" ref="C18:D18" si="4">C19</f>
        <v>75054</v>
      </c>
      <c r="D18" s="34">
        <f t="shared" si="4"/>
        <v>37527</v>
      </c>
      <c r="E18" s="23">
        <f t="shared" si="0"/>
        <v>50</v>
      </c>
    </row>
    <row r="19" spans="1:5" ht="63" x14ac:dyDescent="0.25">
      <c r="A19" s="27" t="s">
        <v>19</v>
      </c>
      <c r="B19" s="27" t="s">
        <v>215</v>
      </c>
      <c r="C19" s="34">
        <v>75054</v>
      </c>
      <c r="D19" s="20">
        <v>37527</v>
      </c>
      <c r="E19" s="23">
        <f t="shared" si="0"/>
        <v>50</v>
      </c>
    </row>
    <row r="20" spans="1:5" ht="47.25" x14ac:dyDescent="0.25">
      <c r="A20" s="28" t="s">
        <v>20</v>
      </c>
      <c r="B20" s="28" t="s">
        <v>143</v>
      </c>
      <c r="C20" s="34">
        <f>C21+C24+C30+C31+C37+C36+C38+C40+C41++C42+C43+C44+C45+C46+C47+C48+C49+C50+C51+C52+C53+C55+C57+C58+C68+C69+C70+C72+C74+C75+C76+C78+C80+C82+C84+C86</f>
        <v>2890886.85</v>
      </c>
      <c r="D20" s="34">
        <f>D21+D24+D30+D31+D37+D36+D38+D40+D41++D42+D43+D44+D45+D46+D47+D48+D49+D50+D51+D52+D53+D55+D57+D58+D68+D69+D70+D72+D74+D75+D76+D78+D80+D82+D84+D86</f>
        <v>1546551.6058699996</v>
      </c>
      <c r="E20" s="36">
        <f t="shared" si="0"/>
        <v>53.497479704887084</v>
      </c>
    </row>
    <row r="21" spans="1:5" ht="51" customHeight="1" x14ac:dyDescent="0.25">
      <c r="A21" s="28" t="s">
        <v>144</v>
      </c>
      <c r="B21" s="28" t="s">
        <v>145</v>
      </c>
      <c r="C21" s="34">
        <f>C23+C22</f>
        <v>134206.1</v>
      </c>
      <c r="D21" s="34">
        <f>D23+D22</f>
        <v>0</v>
      </c>
      <c r="E21" s="36">
        <f t="shared" si="0"/>
        <v>0</v>
      </c>
    </row>
    <row r="22" spans="1:5" ht="63" x14ac:dyDescent="0.25">
      <c r="A22" s="28" t="s">
        <v>300</v>
      </c>
      <c r="B22" s="28" t="s">
        <v>146</v>
      </c>
      <c r="C22" s="34">
        <v>1000</v>
      </c>
      <c r="D22" s="34">
        <v>0</v>
      </c>
      <c r="E22" s="36">
        <f t="shared" si="0"/>
        <v>0</v>
      </c>
    </row>
    <row r="23" spans="1:5" ht="63" x14ac:dyDescent="0.25">
      <c r="A23" s="28" t="s">
        <v>301</v>
      </c>
      <c r="B23" s="28" t="s">
        <v>146</v>
      </c>
      <c r="C23" s="34">
        <v>133206.1</v>
      </c>
      <c r="D23" s="37">
        <v>0</v>
      </c>
      <c r="E23" s="36">
        <f t="shared" ref="E23:E36" si="5">D23/C23*100</f>
        <v>0</v>
      </c>
    </row>
    <row r="24" spans="1:5" ht="31.5" x14ac:dyDescent="0.25">
      <c r="A24" s="27" t="s">
        <v>21</v>
      </c>
      <c r="B24" s="27" t="s">
        <v>22</v>
      </c>
      <c r="C24" s="34">
        <f>SUM(C25:C29)</f>
        <v>326514</v>
      </c>
      <c r="D24" s="34">
        <f>SUM(D25:D29)</f>
        <v>90762.071869999985</v>
      </c>
      <c r="E24" s="36">
        <f t="shared" si="5"/>
        <v>27.797298697758745</v>
      </c>
    </row>
    <row r="25" spans="1:5" ht="47.25" x14ac:dyDescent="0.25">
      <c r="A25" s="27" t="s">
        <v>304</v>
      </c>
      <c r="B25" s="27" t="s">
        <v>23</v>
      </c>
      <c r="C25" s="34">
        <v>178.2</v>
      </c>
      <c r="D25" s="34">
        <v>0</v>
      </c>
      <c r="E25" s="36">
        <f t="shared" ref="E25:E26" si="6">D25/C26*100</f>
        <v>0</v>
      </c>
    </row>
    <row r="26" spans="1:5" ht="47.25" x14ac:dyDescent="0.25">
      <c r="A26" s="27" t="s">
        <v>303</v>
      </c>
      <c r="B26" s="27" t="s">
        <v>23</v>
      </c>
      <c r="C26" s="34">
        <v>555.70000000000005</v>
      </c>
      <c r="D26" s="37">
        <v>0</v>
      </c>
      <c r="E26" s="36">
        <f t="shared" si="6"/>
        <v>0</v>
      </c>
    </row>
    <row r="27" spans="1:5" ht="47.25" x14ac:dyDescent="0.25">
      <c r="A27" s="27" t="s">
        <v>226</v>
      </c>
      <c r="B27" s="27" t="s">
        <v>23</v>
      </c>
      <c r="C27" s="34">
        <v>295758</v>
      </c>
      <c r="D27" s="37">
        <v>71657.971869999994</v>
      </c>
      <c r="E27" s="36">
        <f>D27/C28*100</f>
        <v>375.09211043702663</v>
      </c>
    </row>
    <row r="28" spans="1:5" ht="47.25" x14ac:dyDescent="0.25">
      <c r="A28" s="27" t="s">
        <v>227</v>
      </c>
      <c r="B28" s="27" t="s">
        <v>23</v>
      </c>
      <c r="C28" s="34">
        <v>19104.099999999999</v>
      </c>
      <c r="D28" s="37">
        <v>19104.099999999999</v>
      </c>
      <c r="E28" s="36">
        <f t="shared" ref="E28:E29" si="7">D28/C29*100</f>
        <v>174.97801795200584</v>
      </c>
    </row>
    <row r="29" spans="1:5" ht="47.25" x14ac:dyDescent="0.25">
      <c r="A29" s="27" t="s">
        <v>302</v>
      </c>
      <c r="B29" s="27" t="s">
        <v>23</v>
      </c>
      <c r="C29" s="34">
        <v>10918</v>
      </c>
      <c r="D29" s="37">
        <v>0</v>
      </c>
      <c r="E29" s="36">
        <f t="shared" si="7"/>
        <v>0</v>
      </c>
    </row>
    <row r="30" spans="1:5" ht="31.5" x14ac:dyDescent="0.25">
      <c r="A30" s="28" t="s">
        <v>294</v>
      </c>
      <c r="B30" s="28" t="s">
        <v>24</v>
      </c>
      <c r="C30" s="34">
        <v>1600</v>
      </c>
      <c r="D30" s="37">
        <v>0</v>
      </c>
      <c r="E30" s="36">
        <f t="shared" si="5"/>
        <v>0</v>
      </c>
    </row>
    <row r="31" spans="1:5" ht="63" x14ac:dyDescent="0.25">
      <c r="A31" s="28" t="s">
        <v>202</v>
      </c>
      <c r="B31" s="33" t="s">
        <v>203</v>
      </c>
      <c r="C31" s="34">
        <f>SUM(C32:C35)</f>
        <v>324937.98</v>
      </c>
      <c r="D31" s="34">
        <f>SUM(D32:D35)</f>
        <v>0</v>
      </c>
      <c r="E31" s="36">
        <f t="shared" si="5"/>
        <v>0</v>
      </c>
    </row>
    <row r="32" spans="1:5" ht="78.75" x14ac:dyDescent="0.25">
      <c r="A32" s="33" t="s">
        <v>228</v>
      </c>
      <c r="B32" s="33" t="s">
        <v>204</v>
      </c>
      <c r="C32" s="34">
        <v>83000</v>
      </c>
      <c r="D32" s="37">
        <v>0</v>
      </c>
      <c r="E32" s="36">
        <f t="shared" si="5"/>
        <v>0</v>
      </c>
    </row>
    <row r="33" spans="1:5" ht="78.75" x14ac:dyDescent="0.25">
      <c r="A33" s="33" t="s">
        <v>305</v>
      </c>
      <c r="B33" s="33" t="s">
        <v>204</v>
      </c>
      <c r="C33" s="34">
        <v>170210.98</v>
      </c>
      <c r="D33" s="37">
        <v>0</v>
      </c>
      <c r="E33" s="36">
        <f t="shared" si="5"/>
        <v>0</v>
      </c>
    </row>
    <row r="34" spans="1:5" ht="78.75" x14ac:dyDescent="0.25">
      <c r="A34" s="33" t="s">
        <v>306</v>
      </c>
      <c r="B34" s="33" t="s">
        <v>204</v>
      </c>
      <c r="C34" s="34">
        <v>12727</v>
      </c>
      <c r="D34" s="37">
        <v>0</v>
      </c>
      <c r="E34" s="36">
        <f t="shared" si="5"/>
        <v>0</v>
      </c>
    </row>
    <row r="35" spans="1:5" ht="78.75" x14ac:dyDescent="0.25">
      <c r="A35" s="33" t="s">
        <v>307</v>
      </c>
      <c r="B35" s="33" t="s">
        <v>204</v>
      </c>
      <c r="C35" s="34">
        <v>59000</v>
      </c>
      <c r="D35" s="37">
        <v>0</v>
      </c>
      <c r="E35" s="36">
        <f t="shared" si="5"/>
        <v>0</v>
      </c>
    </row>
    <row r="36" spans="1:5" ht="78.75" x14ac:dyDescent="0.25">
      <c r="A36" s="33" t="s">
        <v>308</v>
      </c>
      <c r="B36" s="33" t="s">
        <v>309</v>
      </c>
      <c r="C36" s="34">
        <v>514.5</v>
      </c>
      <c r="D36" s="37">
        <v>0</v>
      </c>
      <c r="E36" s="36">
        <f t="shared" si="5"/>
        <v>0</v>
      </c>
    </row>
    <row r="37" spans="1:5" ht="47.25" x14ac:dyDescent="0.25">
      <c r="A37" s="28" t="s">
        <v>229</v>
      </c>
      <c r="B37" s="28" t="s">
        <v>230</v>
      </c>
      <c r="C37" s="34">
        <v>11701.9</v>
      </c>
      <c r="D37" s="37">
        <v>0</v>
      </c>
      <c r="E37" s="35">
        <f t="shared" ref="E37:E71" si="8">D37/C37*100</f>
        <v>0</v>
      </c>
    </row>
    <row r="38" spans="1:5" ht="78.75" x14ac:dyDescent="0.25">
      <c r="A38" s="28" t="s">
        <v>231</v>
      </c>
      <c r="B38" s="28" t="s">
        <v>233</v>
      </c>
      <c r="C38" s="34">
        <f>C39</f>
        <v>6143.3</v>
      </c>
      <c r="D38" s="34">
        <f>D39</f>
        <v>4172.7120000000004</v>
      </c>
      <c r="E38" s="35">
        <f t="shared" si="8"/>
        <v>67.922972994970138</v>
      </c>
    </row>
    <row r="39" spans="1:5" ht="78.75" x14ac:dyDescent="0.25">
      <c r="A39" s="28" t="s">
        <v>232</v>
      </c>
      <c r="B39" s="28" t="s">
        <v>234</v>
      </c>
      <c r="C39" s="34">
        <v>6143.3</v>
      </c>
      <c r="D39" s="37">
        <v>4172.7120000000004</v>
      </c>
      <c r="E39" s="35">
        <f t="shared" si="8"/>
        <v>67.922972994970138</v>
      </c>
    </row>
    <row r="40" spans="1:5" ht="78.75" x14ac:dyDescent="0.25">
      <c r="A40" s="27" t="s">
        <v>26</v>
      </c>
      <c r="B40" s="27" t="s">
        <v>140</v>
      </c>
      <c r="C40" s="34">
        <v>354491.7</v>
      </c>
      <c r="D40" s="7">
        <v>190972.39300000001</v>
      </c>
      <c r="E40" s="35">
        <f t="shared" si="8"/>
        <v>53.872176132755726</v>
      </c>
    </row>
    <row r="41" spans="1:5" ht="81" customHeight="1" x14ac:dyDescent="0.25">
      <c r="A41" s="27" t="s">
        <v>235</v>
      </c>
      <c r="B41" s="27" t="s">
        <v>147</v>
      </c>
      <c r="C41" s="34">
        <v>71022.100000000006</v>
      </c>
      <c r="D41" s="37">
        <v>33000</v>
      </c>
      <c r="E41" s="35">
        <f t="shared" si="8"/>
        <v>46.464410373672415</v>
      </c>
    </row>
    <row r="42" spans="1:5" ht="49.5" customHeight="1" x14ac:dyDescent="0.25">
      <c r="A42" s="27" t="s">
        <v>148</v>
      </c>
      <c r="B42" s="27" t="s">
        <v>149</v>
      </c>
      <c r="C42" s="34">
        <v>9738.2000000000007</v>
      </c>
      <c r="D42" s="37">
        <v>9738.2000000000007</v>
      </c>
      <c r="E42" s="35">
        <f t="shared" si="8"/>
        <v>100</v>
      </c>
    </row>
    <row r="43" spans="1:5" ht="65.25" customHeight="1" x14ac:dyDescent="0.25">
      <c r="A43" s="27" t="s">
        <v>150</v>
      </c>
      <c r="B43" s="27" t="s">
        <v>151</v>
      </c>
      <c r="C43" s="34">
        <v>501.5</v>
      </c>
      <c r="D43" s="37">
        <v>0</v>
      </c>
      <c r="E43" s="35">
        <f t="shared" si="8"/>
        <v>0</v>
      </c>
    </row>
    <row r="44" spans="1:5" ht="80.25" customHeight="1" x14ac:dyDescent="0.25">
      <c r="A44" s="27" t="s">
        <v>27</v>
      </c>
      <c r="B44" s="27" t="s">
        <v>28</v>
      </c>
      <c r="C44" s="34">
        <v>77111.8</v>
      </c>
      <c r="D44" s="37">
        <v>12262.288</v>
      </c>
      <c r="E44" s="35">
        <f t="shared" si="8"/>
        <v>15.901960530035611</v>
      </c>
    </row>
    <row r="45" spans="1:5" ht="96.75" customHeight="1" x14ac:dyDescent="0.25">
      <c r="A45" s="27" t="s">
        <v>29</v>
      </c>
      <c r="B45" s="27" t="s">
        <v>296</v>
      </c>
      <c r="C45" s="34">
        <v>107601.9</v>
      </c>
      <c r="D45" s="37">
        <v>100213.56</v>
      </c>
      <c r="E45" s="35">
        <f t="shared" si="8"/>
        <v>93.133634257387655</v>
      </c>
    </row>
    <row r="46" spans="1:5" ht="64.5" customHeight="1" x14ac:dyDescent="0.25">
      <c r="A46" s="27" t="s">
        <v>152</v>
      </c>
      <c r="B46" s="27" t="s">
        <v>153</v>
      </c>
      <c r="C46" s="34">
        <v>232419.9</v>
      </c>
      <c r="D46" s="7">
        <v>232419.9</v>
      </c>
      <c r="E46" s="35">
        <f t="shared" si="8"/>
        <v>100</v>
      </c>
    </row>
    <row r="47" spans="1:5" ht="47.25" x14ac:dyDescent="0.25">
      <c r="A47" s="27" t="s">
        <v>154</v>
      </c>
      <c r="B47" s="27" t="s">
        <v>155</v>
      </c>
      <c r="C47" s="34">
        <v>6140.1</v>
      </c>
      <c r="D47" s="29">
        <v>6140.1</v>
      </c>
      <c r="E47" s="35">
        <f t="shared" si="8"/>
        <v>100</v>
      </c>
    </row>
    <row r="48" spans="1:5" ht="63" x14ac:dyDescent="0.25">
      <c r="A48" s="27" t="s">
        <v>156</v>
      </c>
      <c r="B48" s="27" t="s">
        <v>157</v>
      </c>
      <c r="C48" s="34">
        <v>551601.4</v>
      </c>
      <c r="D48" s="7">
        <v>533941.80000000005</v>
      </c>
      <c r="E48" s="35">
        <f t="shared" si="8"/>
        <v>96.798485283032278</v>
      </c>
    </row>
    <row r="49" spans="1:5" ht="81.75" customHeight="1" x14ac:dyDescent="0.25">
      <c r="A49" s="27" t="s">
        <v>30</v>
      </c>
      <c r="B49" s="27" t="s">
        <v>31</v>
      </c>
      <c r="C49" s="34">
        <v>34776.199999999997</v>
      </c>
      <c r="D49" s="7">
        <v>14208.173000000001</v>
      </c>
      <c r="E49" s="35">
        <f t="shared" si="8"/>
        <v>40.85602509762424</v>
      </c>
    </row>
    <row r="50" spans="1:5" ht="96.75" customHeight="1" x14ac:dyDescent="0.25">
      <c r="A50" s="27" t="s">
        <v>32</v>
      </c>
      <c r="B50" s="27" t="s">
        <v>297</v>
      </c>
      <c r="C50" s="34">
        <v>126496.2</v>
      </c>
      <c r="D50" s="37">
        <v>71187.171000000002</v>
      </c>
      <c r="E50" s="35">
        <f t="shared" si="8"/>
        <v>56.276133986633589</v>
      </c>
    </row>
    <row r="51" spans="1:5" ht="48" customHeight="1" x14ac:dyDescent="0.25">
      <c r="A51" s="27" t="s">
        <v>158</v>
      </c>
      <c r="B51" s="27" t="s">
        <v>159</v>
      </c>
      <c r="C51" s="34">
        <v>2798.5</v>
      </c>
      <c r="D51" s="37">
        <v>1857.4</v>
      </c>
      <c r="E51" s="35">
        <f t="shared" si="8"/>
        <v>66.371270323387535</v>
      </c>
    </row>
    <row r="52" spans="1:5" ht="72" customHeight="1" x14ac:dyDescent="0.25">
      <c r="A52" s="27" t="s">
        <v>205</v>
      </c>
      <c r="B52" s="27" t="s">
        <v>206</v>
      </c>
      <c r="C52" s="34">
        <v>1689.1</v>
      </c>
      <c r="D52" s="7">
        <v>148.273</v>
      </c>
      <c r="E52" s="35">
        <f t="shared" si="8"/>
        <v>8.7782250902847672</v>
      </c>
    </row>
    <row r="53" spans="1:5" ht="33.75" customHeight="1" x14ac:dyDescent="0.25">
      <c r="A53" s="27" t="s">
        <v>236</v>
      </c>
      <c r="B53" s="27" t="s">
        <v>237</v>
      </c>
      <c r="C53" s="34">
        <f>C54</f>
        <v>25434</v>
      </c>
      <c r="D53" s="34">
        <f>D54</f>
        <v>25434</v>
      </c>
      <c r="E53" s="35">
        <f t="shared" si="8"/>
        <v>100</v>
      </c>
    </row>
    <row r="54" spans="1:5" ht="33.75" customHeight="1" x14ac:dyDescent="0.25">
      <c r="A54" s="27" t="s">
        <v>160</v>
      </c>
      <c r="B54" s="27" t="s">
        <v>161</v>
      </c>
      <c r="C54" s="34">
        <v>25434</v>
      </c>
      <c r="D54" s="37">
        <v>25434</v>
      </c>
      <c r="E54" s="35">
        <f t="shared" si="8"/>
        <v>100</v>
      </c>
    </row>
    <row r="55" spans="1:5" ht="47.25" x14ac:dyDescent="0.25">
      <c r="A55" s="27" t="s">
        <v>162</v>
      </c>
      <c r="B55" s="27" t="s">
        <v>25</v>
      </c>
      <c r="C55" s="34">
        <f t="shared" ref="C55:D55" si="9">C56</f>
        <v>33560</v>
      </c>
      <c r="D55" s="34">
        <f t="shared" si="9"/>
        <v>33560</v>
      </c>
      <c r="E55" s="35">
        <f t="shared" si="8"/>
        <v>100</v>
      </c>
    </row>
    <row r="56" spans="1:5" ht="47.25" x14ac:dyDescent="0.25">
      <c r="A56" s="27" t="s">
        <v>163</v>
      </c>
      <c r="B56" s="27" t="s">
        <v>164</v>
      </c>
      <c r="C56" s="34">
        <v>33560</v>
      </c>
      <c r="D56" s="7">
        <v>33560</v>
      </c>
      <c r="E56" s="35">
        <f t="shared" si="8"/>
        <v>100</v>
      </c>
    </row>
    <row r="57" spans="1:5" ht="78.75" x14ac:dyDescent="0.25">
      <c r="A57" s="27" t="s">
        <v>33</v>
      </c>
      <c r="B57" s="27" t="s">
        <v>165</v>
      </c>
      <c r="C57" s="34">
        <v>4101.5</v>
      </c>
      <c r="D57" s="7">
        <v>1381.826</v>
      </c>
      <c r="E57" s="35">
        <f t="shared" si="8"/>
        <v>33.690747287577715</v>
      </c>
    </row>
    <row r="58" spans="1:5" ht="47.25" x14ac:dyDescent="0.25">
      <c r="A58" s="27" t="s">
        <v>310</v>
      </c>
      <c r="B58" s="27" t="s">
        <v>312</v>
      </c>
      <c r="C58" s="34">
        <f>SUM(C59:C67)</f>
        <v>27973.4</v>
      </c>
      <c r="D58" s="34">
        <f>SUM(D59:D67)</f>
        <v>0</v>
      </c>
      <c r="E58" s="35">
        <f t="shared" si="8"/>
        <v>0</v>
      </c>
    </row>
    <row r="59" spans="1:5" ht="63" x14ac:dyDescent="0.25">
      <c r="A59" s="27" t="s">
        <v>313</v>
      </c>
      <c r="B59" s="27" t="s">
        <v>311</v>
      </c>
      <c r="C59" s="34">
        <v>2711.7</v>
      </c>
      <c r="D59" s="7">
        <v>0</v>
      </c>
      <c r="E59" s="35">
        <f t="shared" si="8"/>
        <v>0</v>
      </c>
    </row>
    <row r="60" spans="1:5" ht="63" x14ac:dyDescent="0.25">
      <c r="A60" s="27" t="s">
        <v>314</v>
      </c>
      <c r="B60" s="27" t="s">
        <v>311</v>
      </c>
      <c r="C60" s="34">
        <v>10004.299999999999</v>
      </c>
      <c r="D60" s="7">
        <v>0</v>
      </c>
      <c r="E60" s="35">
        <f t="shared" si="8"/>
        <v>0</v>
      </c>
    </row>
    <row r="61" spans="1:5" ht="63" x14ac:dyDescent="0.25">
      <c r="A61" s="27" t="s">
        <v>315</v>
      </c>
      <c r="B61" s="27" t="s">
        <v>311</v>
      </c>
      <c r="C61" s="34">
        <v>2578.5</v>
      </c>
      <c r="D61" s="7">
        <v>0</v>
      </c>
      <c r="E61" s="35">
        <f t="shared" si="8"/>
        <v>0</v>
      </c>
    </row>
    <row r="62" spans="1:5" ht="63" x14ac:dyDescent="0.25">
      <c r="A62" s="27" t="s">
        <v>316</v>
      </c>
      <c r="B62" s="27" t="s">
        <v>311</v>
      </c>
      <c r="C62" s="34">
        <v>2604.6999999999998</v>
      </c>
      <c r="D62" s="7">
        <v>0</v>
      </c>
      <c r="E62" s="35">
        <f t="shared" si="8"/>
        <v>0</v>
      </c>
    </row>
    <row r="63" spans="1:5" ht="63" x14ac:dyDescent="0.25">
      <c r="A63" s="27" t="s">
        <v>317</v>
      </c>
      <c r="B63" s="27" t="s">
        <v>311</v>
      </c>
      <c r="C63" s="34">
        <v>2282</v>
      </c>
      <c r="D63" s="7">
        <v>0</v>
      </c>
      <c r="E63" s="35">
        <f t="shared" si="8"/>
        <v>0</v>
      </c>
    </row>
    <row r="64" spans="1:5" ht="63" x14ac:dyDescent="0.25">
      <c r="A64" s="27" t="s">
        <v>318</v>
      </c>
      <c r="B64" s="27" t="s">
        <v>311</v>
      </c>
      <c r="C64" s="34">
        <v>1979.5</v>
      </c>
      <c r="D64" s="7">
        <v>0</v>
      </c>
      <c r="E64" s="35">
        <f t="shared" si="8"/>
        <v>0</v>
      </c>
    </row>
    <row r="65" spans="1:5" ht="63" x14ac:dyDescent="0.25">
      <c r="A65" s="27" t="s">
        <v>319</v>
      </c>
      <c r="B65" s="27" t="s">
        <v>311</v>
      </c>
      <c r="C65" s="34">
        <v>3300</v>
      </c>
      <c r="D65" s="7">
        <v>0</v>
      </c>
      <c r="E65" s="35">
        <f t="shared" si="8"/>
        <v>0</v>
      </c>
    </row>
    <row r="66" spans="1:5" ht="63" x14ac:dyDescent="0.25">
      <c r="A66" s="27" t="s">
        <v>320</v>
      </c>
      <c r="B66" s="27" t="s">
        <v>311</v>
      </c>
      <c r="C66" s="34">
        <v>250</v>
      </c>
      <c r="D66" s="7">
        <v>0</v>
      </c>
      <c r="E66" s="35">
        <f t="shared" si="8"/>
        <v>0</v>
      </c>
    </row>
    <row r="67" spans="1:5" ht="63" x14ac:dyDescent="0.25">
      <c r="A67" s="27" t="s">
        <v>321</v>
      </c>
      <c r="B67" s="27" t="s">
        <v>311</v>
      </c>
      <c r="C67" s="34">
        <v>2262.6999999999998</v>
      </c>
      <c r="D67" s="7">
        <v>0</v>
      </c>
      <c r="E67" s="35">
        <f t="shared" si="8"/>
        <v>0</v>
      </c>
    </row>
    <row r="68" spans="1:5" ht="78.75" x14ac:dyDescent="0.25">
      <c r="A68" s="33" t="s">
        <v>166</v>
      </c>
      <c r="B68" s="33" t="s">
        <v>167</v>
      </c>
      <c r="C68" s="7">
        <v>8449.7000000000007</v>
      </c>
      <c r="D68" s="7">
        <v>0</v>
      </c>
      <c r="E68" s="35">
        <f t="shared" si="8"/>
        <v>0</v>
      </c>
    </row>
    <row r="69" spans="1:5" ht="78.75" x14ac:dyDescent="0.25">
      <c r="A69" s="27" t="s">
        <v>238</v>
      </c>
      <c r="B69" s="27" t="s">
        <v>239</v>
      </c>
      <c r="C69" s="34">
        <v>31.17</v>
      </c>
      <c r="D69" s="7">
        <v>31.167999999999999</v>
      </c>
      <c r="E69" s="35">
        <f t="shared" si="8"/>
        <v>99.993583573949309</v>
      </c>
    </row>
    <row r="70" spans="1:5" ht="63" x14ac:dyDescent="0.25">
      <c r="A70" s="27" t="s">
        <v>322</v>
      </c>
      <c r="B70" s="27" t="s">
        <v>325</v>
      </c>
      <c r="C70" s="34">
        <f>C71</f>
        <v>20007.099999999999</v>
      </c>
      <c r="D70" s="34">
        <f>D71</f>
        <v>0</v>
      </c>
      <c r="E70" s="35">
        <f t="shared" si="8"/>
        <v>0</v>
      </c>
    </row>
    <row r="71" spans="1:5" ht="78.75" x14ac:dyDescent="0.25">
      <c r="A71" s="27" t="s">
        <v>323</v>
      </c>
      <c r="B71" s="27" t="s">
        <v>324</v>
      </c>
      <c r="C71" s="34">
        <v>20007.099999999999</v>
      </c>
      <c r="D71" s="7">
        <v>0</v>
      </c>
      <c r="E71" s="35">
        <f t="shared" si="8"/>
        <v>0</v>
      </c>
    </row>
    <row r="72" spans="1:5" ht="63" x14ac:dyDescent="0.25">
      <c r="A72" s="40" t="s">
        <v>240</v>
      </c>
      <c r="B72" s="40" t="s">
        <v>242</v>
      </c>
      <c r="C72" s="41">
        <f>C73</f>
        <v>1808.3</v>
      </c>
      <c r="D72" s="41">
        <f>D73</f>
        <v>0</v>
      </c>
      <c r="E72" s="42">
        <f t="shared" ref="E72:E152" si="10">D72/C72*100</f>
        <v>0</v>
      </c>
    </row>
    <row r="73" spans="1:5" ht="94.5" x14ac:dyDescent="0.25">
      <c r="A73" s="27" t="s">
        <v>241</v>
      </c>
      <c r="B73" s="27" t="s">
        <v>243</v>
      </c>
      <c r="C73" s="34">
        <v>1808.3</v>
      </c>
      <c r="D73" s="7">
        <v>0</v>
      </c>
      <c r="E73" s="36">
        <f t="shared" si="10"/>
        <v>0</v>
      </c>
    </row>
    <row r="74" spans="1:5" ht="78.75" x14ac:dyDescent="0.25">
      <c r="A74" s="27" t="s">
        <v>326</v>
      </c>
      <c r="B74" s="27" t="s">
        <v>327</v>
      </c>
      <c r="C74" s="34">
        <v>21017.1</v>
      </c>
      <c r="D74" s="7">
        <v>108</v>
      </c>
      <c r="E74" s="36">
        <f t="shared" si="10"/>
        <v>0.51386727950097777</v>
      </c>
    </row>
    <row r="75" spans="1:5" ht="94.5" x14ac:dyDescent="0.25">
      <c r="A75" s="27" t="s">
        <v>328</v>
      </c>
      <c r="B75" s="27" t="s">
        <v>329</v>
      </c>
      <c r="C75" s="34">
        <v>9697.6</v>
      </c>
      <c r="D75" s="7">
        <v>0</v>
      </c>
      <c r="E75" s="36">
        <f t="shared" si="10"/>
        <v>0</v>
      </c>
    </row>
    <row r="76" spans="1:5" ht="63" x14ac:dyDescent="0.25">
      <c r="A76" s="27" t="s">
        <v>330</v>
      </c>
      <c r="B76" s="27" t="s">
        <v>333</v>
      </c>
      <c r="C76" s="34">
        <f>C77</f>
        <v>7618</v>
      </c>
      <c r="D76" s="34">
        <f>D77</f>
        <v>7618</v>
      </c>
      <c r="E76" s="36">
        <f t="shared" si="10"/>
        <v>100</v>
      </c>
    </row>
    <row r="77" spans="1:5" ht="78.75" x14ac:dyDescent="0.25">
      <c r="A77" s="27" t="s">
        <v>331</v>
      </c>
      <c r="B77" s="27" t="s">
        <v>332</v>
      </c>
      <c r="C77" s="34">
        <v>7618</v>
      </c>
      <c r="D77" s="7">
        <v>7618</v>
      </c>
      <c r="E77" s="36">
        <f t="shared" si="10"/>
        <v>100</v>
      </c>
    </row>
    <row r="78" spans="1:5" ht="78.75" x14ac:dyDescent="0.25">
      <c r="A78" s="27" t="s">
        <v>244</v>
      </c>
      <c r="B78" s="27" t="s">
        <v>246</v>
      </c>
      <c r="C78" s="34">
        <f>C79</f>
        <v>2041.4</v>
      </c>
      <c r="D78" s="34">
        <f>D79</f>
        <v>0</v>
      </c>
      <c r="E78" s="36">
        <f t="shared" si="10"/>
        <v>0</v>
      </c>
    </row>
    <row r="79" spans="1:5" ht="78.75" x14ac:dyDescent="0.25">
      <c r="A79" s="27" t="s">
        <v>245</v>
      </c>
      <c r="B79" s="27" t="s">
        <v>247</v>
      </c>
      <c r="C79" s="34">
        <v>2041.4</v>
      </c>
      <c r="D79" s="7">
        <v>0</v>
      </c>
      <c r="E79" s="36">
        <f t="shared" si="10"/>
        <v>0</v>
      </c>
    </row>
    <row r="80" spans="1:5" ht="47.25" x14ac:dyDescent="0.25">
      <c r="A80" s="27" t="s">
        <v>334</v>
      </c>
      <c r="B80" s="27" t="s">
        <v>336</v>
      </c>
      <c r="C80" s="34">
        <f>C81</f>
        <v>53321.8</v>
      </c>
      <c r="D80" s="34">
        <f>D81</f>
        <v>14301.734</v>
      </c>
      <c r="E80" s="36">
        <f t="shared" si="10"/>
        <v>26.821551410492518</v>
      </c>
    </row>
    <row r="81" spans="1:5" ht="63" x14ac:dyDescent="0.25">
      <c r="A81" s="27" t="s">
        <v>337</v>
      </c>
      <c r="B81" s="27" t="s">
        <v>335</v>
      </c>
      <c r="C81" s="34">
        <v>53321.8</v>
      </c>
      <c r="D81" s="7">
        <v>14301.734</v>
      </c>
      <c r="E81" s="36">
        <f t="shared" si="10"/>
        <v>26.821551410492518</v>
      </c>
    </row>
    <row r="82" spans="1:5" ht="63" x14ac:dyDescent="0.25">
      <c r="A82" s="27" t="s">
        <v>338</v>
      </c>
      <c r="B82" s="27" t="s">
        <v>340</v>
      </c>
      <c r="C82" s="34">
        <f>C83</f>
        <v>101414.8</v>
      </c>
      <c r="D82" s="34">
        <f>D83</f>
        <v>41019.625999999997</v>
      </c>
      <c r="E82" s="36">
        <f t="shared" si="10"/>
        <v>40.447376517036957</v>
      </c>
    </row>
    <row r="83" spans="1:5" ht="78.75" x14ac:dyDescent="0.25">
      <c r="A83" s="27" t="s">
        <v>341</v>
      </c>
      <c r="B83" s="27" t="s">
        <v>339</v>
      </c>
      <c r="C83" s="34">
        <v>101414.8</v>
      </c>
      <c r="D83" s="7">
        <v>41019.625999999997</v>
      </c>
      <c r="E83" s="36">
        <f t="shared" si="10"/>
        <v>40.447376517036957</v>
      </c>
    </row>
    <row r="84" spans="1:5" ht="63" x14ac:dyDescent="0.25">
      <c r="A84" s="27" t="s">
        <v>342</v>
      </c>
      <c r="B84" s="27" t="s">
        <v>344</v>
      </c>
      <c r="C84" s="34">
        <f>C85</f>
        <v>31473.4</v>
      </c>
      <c r="D84" s="34">
        <f>D85</f>
        <v>4887.1989999999996</v>
      </c>
      <c r="E84" s="36">
        <f t="shared" si="10"/>
        <v>15.52803001900017</v>
      </c>
    </row>
    <row r="85" spans="1:5" ht="78.75" x14ac:dyDescent="0.25">
      <c r="A85" s="27" t="s">
        <v>345</v>
      </c>
      <c r="B85" s="27" t="s">
        <v>343</v>
      </c>
      <c r="C85" s="34">
        <v>31473.4</v>
      </c>
      <c r="D85" s="7">
        <v>4887.1989999999996</v>
      </c>
      <c r="E85" s="36">
        <f t="shared" si="10"/>
        <v>15.52803001900017</v>
      </c>
    </row>
    <row r="86" spans="1:5" ht="31.5" x14ac:dyDescent="0.25">
      <c r="A86" s="27" t="s">
        <v>248</v>
      </c>
      <c r="B86" s="27" t="s">
        <v>250</v>
      </c>
      <c r="C86" s="34">
        <f>C87</f>
        <v>160931.20000000001</v>
      </c>
      <c r="D86" s="34">
        <f>D87</f>
        <v>117186.011</v>
      </c>
      <c r="E86" s="36">
        <f t="shared" si="10"/>
        <v>72.817459262094602</v>
      </c>
    </row>
    <row r="87" spans="1:5" ht="47.25" x14ac:dyDescent="0.25">
      <c r="A87" s="27" t="s">
        <v>249</v>
      </c>
      <c r="B87" s="27" t="s">
        <v>251</v>
      </c>
      <c r="C87" s="34">
        <v>160931.20000000001</v>
      </c>
      <c r="D87" s="7">
        <v>117186.011</v>
      </c>
      <c r="E87" s="36">
        <f t="shared" si="10"/>
        <v>72.817459262094602</v>
      </c>
    </row>
    <row r="88" spans="1:5" ht="31.5" x14ac:dyDescent="0.25">
      <c r="A88" s="27" t="s">
        <v>34</v>
      </c>
      <c r="B88" s="27" t="s">
        <v>35</v>
      </c>
      <c r="C88" s="34">
        <f>C89+C91+C93+C95+C97+C99+C101+C103+C105+C107+C109+C111+C113+C115+C117+C119+C121+C123+C125</f>
        <v>3115957.3999999994</v>
      </c>
      <c r="D88" s="34">
        <f>D89+D91+D93+D95+D97+D99+D101+D103+D105+D107+D109+D111+D113+D115+D117+D119+D121+D123+D125</f>
        <v>1524634.9289000004</v>
      </c>
      <c r="E88" s="36">
        <f t="shared" si="10"/>
        <v>48.929902857465272</v>
      </c>
    </row>
    <row r="89" spans="1:5" ht="47.25" x14ac:dyDescent="0.25">
      <c r="A89" s="27" t="s">
        <v>36</v>
      </c>
      <c r="B89" s="27" t="s">
        <v>37</v>
      </c>
      <c r="C89" s="34">
        <f t="shared" ref="C89:D89" si="11">C90</f>
        <v>1068535.3</v>
      </c>
      <c r="D89" s="34">
        <f t="shared" si="11"/>
        <v>500938.342</v>
      </c>
      <c r="E89" s="35">
        <f t="shared" si="10"/>
        <v>46.880841653055356</v>
      </c>
    </row>
    <row r="90" spans="1:5" ht="47.25" x14ac:dyDescent="0.25">
      <c r="A90" s="27" t="s">
        <v>38</v>
      </c>
      <c r="B90" s="27" t="s">
        <v>39</v>
      </c>
      <c r="C90" s="34">
        <v>1068535.3</v>
      </c>
      <c r="D90" s="37">
        <v>500938.342</v>
      </c>
      <c r="E90" s="35">
        <f t="shared" si="10"/>
        <v>46.880841653055356</v>
      </c>
    </row>
    <row r="91" spans="1:5" ht="78.75" x14ac:dyDescent="0.25">
      <c r="A91" s="27" t="s">
        <v>40</v>
      </c>
      <c r="B91" s="27" t="s">
        <v>168</v>
      </c>
      <c r="C91" s="34">
        <f t="shared" ref="C91:D91" si="12">C92</f>
        <v>123491.3</v>
      </c>
      <c r="D91" s="34">
        <f t="shared" si="12"/>
        <v>123491.3</v>
      </c>
      <c r="E91" s="35">
        <f t="shared" si="10"/>
        <v>100</v>
      </c>
    </row>
    <row r="92" spans="1:5" ht="94.5" x14ac:dyDescent="0.25">
      <c r="A92" s="27" t="s">
        <v>41</v>
      </c>
      <c r="B92" s="27" t="s">
        <v>169</v>
      </c>
      <c r="C92" s="34">
        <v>123491.3</v>
      </c>
      <c r="D92" s="37">
        <v>123491.3</v>
      </c>
      <c r="E92" s="35">
        <f t="shared" si="10"/>
        <v>100</v>
      </c>
    </row>
    <row r="93" spans="1:5" ht="63" x14ac:dyDescent="0.25">
      <c r="A93" s="27" t="s">
        <v>252</v>
      </c>
      <c r="B93" s="27" t="s">
        <v>254</v>
      </c>
      <c r="C93" s="34">
        <f>C94</f>
        <v>1837.5</v>
      </c>
      <c r="D93" s="34">
        <f>D94</f>
        <v>1837.5</v>
      </c>
      <c r="E93" s="35">
        <f t="shared" si="10"/>
        <v>100</v>
      </c>
    </row>
    <row r="94" spans="1:5" ht="78.75" x14ac:dyDescent="0.25">
      <c r="A94" s="27" t="s">
        <v>253</v>
      </c>
      <c r="B94" s="27" t="s">
        <v>255</v>
      </c>
      <c r="C94" s="34">
        <v>1837.5</v>
      </c>
      <c r="D94" s="37">
        <v>1837.5</v>
      </c>
      <c r="E94" s="35">
        <f t="shared" si="10"/>
        <v>100</v>
      </c>
    </row>
    <row r="95" spans="1:5" ht="63" x14ac:dyDescent="0.25">
      <c r="A95" s="27" t="s">
        <v>42</v>
      </c>
      <c r="B95" s="27" t="s">
        <v>43</v>
      </c>
      <c r="C95" s="34">
        <f t="shared" ref="C95:D95" si="13">C96</f>
        <v>95.7</v>
      </c>
      <c r="D95" s="34">
        <f t="shared" si="13"/>
        <v>47.575899999999997</v>
      </c>
      <c r="E95" s="35">
        <f t="shared" si="10"/>
        <v>49.71358411703239</v>
      </c>
    </row>
    <row r="96" spans="1:5" ht="78.75" x14ac:dyDescent="0.25">
      <c r="A96" s="27" t="s">
        <v>44</v>
      </c>
      <c r="B96" s="27" t="s">
        <v>45</v>
      </c>
      <c r="C96" s="34">
        <v>95.7</v>
      </c>
      <c r="D96" s="7">
        <v>47.575899999999997</v>
      </c>
      <c r="E96" s="35">
        <f t="shared" si="10"/>
        <v>49.71358411703239</v>
      </c>
    </row>
    <row r="97" spans="1:5" ht="78.75" x14ac:dyDescent="0.25">
      <c r="A97" s="27" t="s">
        <v>46</v>
      </c>
      <c r="B97" s="27" t="s">
        <v>47</v>
      </c>
      <c r="C97" s="34">
        <f t="shared" ref="C97:D97" si="14">C98</f>
        <v>133.1</v>
      </c>
      <c r="D97" s="34">
        <f t="shared" si="14"/>
        <v>66.325999999999993</v>
      </c>
      <c r="E97" s="35">
        <f t="shared" si="10"/>
        <v>49.831705484598046</v>
      </c>
    </row>
    <row r="98" spans="1:5" ht="78.75" x14ac:dyDescent="0.25">
      <c r="A98" s="27" t="s">
        <v>48</v>
      </c>
      <c r="B98" s="27" t="s">
        <v>49</v>
      </c>
      <c r="C98" s="34">
        <v>133.1</v>
      </c>
      <c r="D98" s="7">
        <v>66.325999999999993</v>
      </c>
      <c r="E98" s="35">
        <f t="shared" si="10"/>
        <v>49.831705484598046</v>
      </c>
    </row>
    <row r="99" spans="1:5" ht="47.25" x14ac:dyDescent="0.25">
      <c r="A99" s="27" t="s">
        <v>50</v>
      </c>
      <c r="B99" s="27" t="s">
        <v>51</v>
      </c>
      <c r="C99" s="34">
        <f t="shared" ref="C99:D99" si="15">C100</f>
        <v>26091.1</v>
      </c>
      <c r="D99" s="34">
        <f t="shared" si="15"/>
        <v>6276.0870000000004</v>
      </c>
      <c r="E99" s="35">
        <f t="shared" si="10"/>
        <v>24.054512841543669</v>
      </c>
    </row>
    <row r="100" spans="1:5" ht="63" x14ac:dyDescent="0.25">
      <c r="A100" s="27" t="s">
        <v>52</v>
      </c>
      <c r="B100" s="27" t="s">
        <v>53</v>
      </c>
      <c r="C100" s="34">
        <v>26091.1</v>
      </c>
      <c r="D100" s="7">
        <v>6276.0870000000004</v>
      </c>
      <c r="E100" s="35">
        <f t="shared" si="10"/>
        <v>24.054512841543669</v>
      </c>
    </row>
    <row r="101" spans="1:5" ht="47.25" x14ac:dyDescent="0.25">
      <c r="A101" s="27" t="s">
        <v>170</v>
      </c>
      <c r="B101" s="27" t="s">
        <v>54</v>
      </c>
      <c r="C101" s="34">
        <f t="shared" ref="C101:D101" si="16">C102</f>
        <v>366514.1</v>
      </c>
      <c r="D101" s="34">
        <f t="shared" si="16"/>
        <v>132637.77799999999</v>
      </c>
      <c r="E101" s="35">
        <f t="shared" si="10"/>
        <v>36.188997367359129</v>
      </c>
    </row>
    <row r="102" spans="1:5" ht="47.25" x14ac:dyDescent="0.25">
      <c r="A102" s="27" t="s">
        <v>171</v>
      </c>
      <c r="B102" s="27" t="s">
        <v>55</v>
      </c>
      <c r="C102" s="34">
        <v>366514.1</v>
      </c>
      <c r="D102" s="7">
        <v>132637.77799999999</v>
      </c>
      <c r="E102" s="35">
        <f t="shared" si="10"/>
        <v>36.188997367359129</v>
      </c>
    </row>
    <row r="103" spans="1:5" ht="47.25" x14ac:dyDescent="0.25">
      <c r="A103" s="27" t="s">
        <v>172</v>
      </c>
      <c r="B103" s="27" t="s">
        <v>56</v>
      </c>
      <c r="C103" s="34">
        <f t="shared" ref="C103:D103" si="17">C104</f>
        <v>11387.1</v>
      </c>
      <c r="D103" s="34">
        <f t="shared" si="17"/>
        <v>388.05</v>
      </c>
      <c r="E103" s="35">
        <f t="shared" si="10"/>
        <v>3.4078035671944571</v>
      </c>
    </row>
    <row r="104" spans="1:5" ht="47.25" x14ac:dyDescent="0.25">
      <c r="A104" s="27" t="s">
        <v>256</v>
      </c>
      <c r="B104" s="27" t="s">
        <v>57</v>
      </c>
      <c r="C104" s="34">
        <v>11387.1</v>
      </c>
      <c r="D104" s="7">
        <v>388.05</v>
      </c>
      <c r="E104" s="35">
        <f t="shared" si="10"/>
        <v>3.4078035671944571</v>
      </c>
    </row>
    <row r="105" spans="1:5" ht="63" x14ac:dyDescent="0.25">
      <c r="A105" s="28" t="s">
        <v>58</v>
      </c>
      <c r="B105" s="28" t="s">
        <v>59</v>
      </c>
      <c r="C105" s="34">
        <f t="shared" ref="C105:D105" si="18">C106</f>
        <v>8510.9</v>
      </c>
      <c r="D105" s="34">
        <f t="shared" si="18"/>
        <v>3848.6260000000002</v>
      </c>
      <c r="E105" s="35">
        <f t="shared" si="10"/>
        <v>45.219964986076683</v>
      </c>
    </row>
    <row r="106" spans="1:5" ht="63" x14ac:dyDescent="0.25">
      <c r="A106" s="28" t="s">
        <v>60</v>
      </c>
      <c r="B106" s="28" t="s">
        <v>61</v>
      </c>
      <c r="C106" s="34">
        <v>8510.9</v>
      </c>
      <c r="D106" s="7">
        <v>3848.6260000000002</v>
      </c>
      <c r="E106" s="35">
        <f t="shared" si="10"/>
        <v>45.219964986076683</v>
      </c>
    </row>
    <row r="107" spans="1:5" ht="47.25" x14ac:dyDescent="0.25">
      <c r="A107" s="28" t="s">
        <v>62</v>
      </c>
      <c r="B107" s="28" t="s">
        <v>63</v>
      </c>
      <c r="C107" s="34">
        <f t="shared" ref="C107:D107" si="19">C108</f>
        <v>434395.4</v>
      </c>
      <c r="D107" s="34">
        <f t="shared" si="19"/>
        <v>210039.655</v>
      </c>
      <c r="E107" s="35">
        <f t="shared" si="10"/>
        <v>48.352182136366999</v>
      </c>
    </row>
    <row r="108" spans="1:5" ht="63" x14ac:dyDescent="0.25">
      <c r="A108" s="28" t="s">
        <v>64</v>
      </c>
      <c r="B108" s="28" t="s">
        <v>65</v>
      </c>
      <c r="C108" s="34">
        <v>434395.4</v>
      </c>
      <c r="D108" s="7">
        <v>210039.655</v>
      </c>
      <c r="E108" s="35">
        <f t="shared" si="10"/>
        <v>48.352182136366999</v>
      </c>
    </row>
    <row r="109" spans="1:5" ht="94.5" x14ac:dyDescent="0.25">
      <c r="A109" s="28" t="s">
        <v>66</v>
      </c>
      <c r="B109" s="28" t="s">
        <v>67</v>
      </c>
      <c r="C109" s="34">
        <f t="shared" ref="C109:D109" si="20">C110</f>
        <v>12942.5</v>
      </c>
      <c r="D109" s="34">
        <f t="shared" si="20"/>
        <v>4187.7619999999997</v>
      </c>
      <c r="E109" s="35">
        <f t="shared" si="10"/>
        <v>32.356669886034375</v>
      </c>
    </row>
    <row r="110" spans="1:5" ht="110.25" x14ac:dyDescent="0.25">
      <c r="A110" s="28" t="s">
        <v>68</v>
      </c>
      <c r="B110" s="27" t="s">
        <v>173</v>
      </c>
      <c r="C110" s="34">
        <v>12942.5</v>
      </c>
      <c r="D110" s="37">
        <v>4187.7619999999997</v>
      </c>
      <c r="E110" s="35">
        <f t="shared" si="10"/>
        <v>32.356669886034375</v>
      </c>
    </row>
    <row r="111" spans="1:5" ht="126" x14ac:dyDescent="0.25">
      <c r="A111" s="28" t="s">
        <v>174</v>
      </c>
      <c r="B111" s="27" t="s">
        <v>379</v>
      </c>
      <c r="C111" s="34">
        <f t="shared" ref="C111:D111" si="21">C112</f>
        <v>97836.1</v>
      </c>
      <c r="D111" s="34">
        <f t="shared" si="21"/>
        <v>95793.316000000006</v>
      </c>
      <c r="E111" s="35">
        <f t="shared" si="10"/>
        <v>97.912034514867202</v>
      </c>
    </row>
    <row r="112" spans="1:5" ht="126" x14ac:dyDescent="0.25">
      <c r="A112" s="28" t="s">
        <v>175</v>
      </c>
      <c r="B112" s="27" t="s">
        <v>380</v>
      </c>
      <c r="C112" s="34">
        <v>97836.1</v>
      </c>
      <c r="D112" s="30">
        <v>95793.316000000006</v>
      </c>
      <c r="E112" s="35">
        <f t="shared" si="10"/>
        <v>97.912034514867202</v>
      </c>
    </row>
    <row r="113" spans="1:5" ht="94.5" x14ac:dyDescent="0.25">
      <c r="A113" s="28" t="s">
        <v>69</v>
      </c>
      <c r="B113" s="27" t="s">
        <v>381</v>
      </c>
      <c r="C113" s="34">
        <f t="shared" ref="C113:D113" si="22">C114</f>
        <v>51391.5</v>
      </c>
      <c r="D113" s="34">
        <f t="shared" si="22"/>
        <v>17094.599999999999</v>
      </c>
      <c r="E113" s="35">
        <f t="shared" si="10"/>
        <v>33.263477423309304</v>
      </c>
    </row>
    <row r="114" spans="1:5" ht="110.25" x14ac:dyDescent="0.25">
      <c r="A114" s="28" t="s">
        <v>70</v>
      </c>
      <c r="B114" s="27" t="s">
        <v>382</v>
      </c>
      <c r="C114" s="34">
        <v>51391.5</v>
      </c>
      <c r="D114" s="30">
        <v>17094.599999999999</v>
      </c>
      <c r="E114" s="35">
        <f t="shared" si="10"/>
        <v>33.263477423309304</v>
      </c>
    </row>
    <row r="115" spans="1:5" ht="47.25" x14ac:dyDescent="0.25">
      <c r="A115" s="28" t="s">
        <v>346</v>
      </c>
      <c r="B115" s="27" t="s">
        <v>348</v>
      </c>
      <c r="C115" s="34">
        <f>C116</f>
        <v>3643.8</v>
      </c>
      <c r="D115" s="34">
        <f>D116</f>
        <v>3287.3</v>
      </c>
      <c r="E115" s="35">
        <f t="shared" si="10"/>
        <v>90.216257752895331</v>
      </c>
    </row>
    <row r="116" spans="1:5" ht="63" x14ac:dyDescent="0.25">
      <c r="A116" s="28" t="s">
        <v>349</v>
      </c>
      <c r="B116" s="27" t="s">
        <v>347</v>
      </c>
      <c r="C116" s="34">
        <v>3643.8</v>
      </c>
      <c r="D116" s="30">
        <v>3287.3</v>
      </c>
      <c r="E116" s="35">
        <f t="shared" si="10"/>
        <v>90.216257752895331</v>
      </c>
    </row>
    <row r="117" spans="1:5" ht="47.25" x14ac:dyDescent="0.25">
      <c r="A117" s="28" t="s">
        <v>350</v>
      </c>
      <c r="B117" s="27" t="s">
        <v>351</v>
      </c>
      <c r="C117" s="34">
        <f>C118</f>
        <v>32171.4</v>
      </c>
      <c r="D117" s="34">
        <f>D118</f>
        <v>557.39499999999998</v>
      </c>
      <c r="E117" s="35">
        <f t="shared" si="10"/>
        <v>1.732579247406081</v>
      </c>
    </row>
    <row r="118" spans="1:5" ht="47.25" x14ac:dyDescent="0.25">
      <c r="A118" s="28" t="s">
        <v>257</v>
      </c>
      <c r="B118" s="27" t="s">
        <v>258</v>
      </c>
      <c r="C118" s="34">
        <v>32171.4</v>
      </c>
      <c r="D118" s="30">
        <v>557.39499999999998</v>
      </c>
      <c r="E118" s="35">
        <f t="shared" si="10"/>
        <v>1.732579247406081</v>
      </c>
    </row>
    <row r="119" spans="1:5" ht="110.25" x14ac:dyDescent="0.25">
      <c r="A119" s="28" t="s">
        <v>176</v>
      </c>
      <c r="B119" s="28" t="s">
        <v>177</v>
      </c>
      <c r="C119" s="34">
        <f t="shared" ref="C119:D119" si="23">C120</f>
        <v>517935.4</v>
      </c>
      <c r="D119" s="34">
        <f t="shared" si="23"/>
        <v>246322.215</v>
      </c>
      <c r="E119" s="35">
        <f t="shared" si="10"/>
        <v>47.558482196814502</v>
      </c>
    </row>
    <row r="120" spans="1:5" ht="126" x14ac:dyDescent="0.25">
      <c r="A120" s="28" t="s">
        <v>178</v>
      </c>
      <c r="B120" s="28" t="s">
        <v>179</v>
      </c>
      <c r="C120" s="34">
        <v>517935.4</v>
      </c>
      <c r="D120" s="37">
        <v>246322.215</v>
      </c>
      <c r="E120" s="35">
        <f t="shared" si="10"/>
        <v>47.558482196814502</v>
      </c>
    </row>
    <row r="121" spans="1:5" ht="78.75" x14ac:dyDescent="0.25">
      <c r="A121" s="28" t="s">
        <v>207</v>
      </c>
      <c r="B121" s="28" t="s">
        <v>208</v>
      </c>
      <c r="C121" s="34">
        <f>C122</f>
        <v>36034.300000000003</v>
      </c>
      <c r="D121" s="34">
        <f>D122</f>
        <v>18093.900000000001</v>
      </c>
      <c r="E121" s="35">
        <f t="shared" si="10"/>
        <v>50.212991510866033</v>
      </c>
    </row>
    <row r="122" spans="1:5" ht="94.5" x14ac:dyDescent="0.25">
      <c r="A122" s="28" t="s">
        <v>209</v>
      </c>
      <c r="B122" s="28" t="s">
        <v>210</v>
      </c>
      <c r="C122" s="34">
        <v>36034.300000000003</v>
      </c>
      <c r="D122" s="29">
        <v>18093.900000000001</v>
      </c>
      <c r="E122" s="35">
        <f t="shared" si="10"/>
        <v>50.212991510866033</v>
      </c>
    </row>
    <row r="123" spans="1:5" ht="126" x14ac:dyDescent="0.25">
      <c r="A123" s="28" t="s">
        <v>259</v>
      </c>
      <c r="B123" s="28" t="s">
        <v>261</v>
      </c>
      <c r="C123" s="34">
        <f>C124</f>
        <v>243654.6</v>
      </c>
      <c r="D123" s="34">
        <f>D124</f>
        <v>129028.609</v>
      </c>
      <c r="E123" s="35">
        <f t="shared" si="10"/>
        <v>52.955539932346852</v>
      </c>
    </row>
    <row r="124" spans="1:5" ht="141.75" x14ac:dyDescent="0.25">
      <c r="A124" s="28" t="s">
        <v>260</v>
      </c>
      <c r="B124" s="28" t="s">
        <v>262</v>
      </c>
      <c r="C124" s="34">
        <v>243654.6</v>
      </c>
      <c r="D124" s="29">
        <v>129028.609</v>
      </c>
      <c r="E124" s="35">
        <f t="shared" si="10"/>
        <v>52.955539932346852</v>
      </c>
    </row>
    <row r="125" spans="1:5" ht="31.5" x14ac:dyDescent="0.25">
      <c r="A125" s="28" t="s">
        <v>180</v>
      </c>
      <c r="B125" s="27" t="s">
        <v>181</v>
      </c>
      <c r="C125" s="34">
        <v>79356.3</v>
      </c>
      <c r="D125" s="29">
        <v>30698.592000000001</v>
      </c>
      <c r="E125" s="35">
        <f t="shared" si="10"/>
        <v>38.684505199965216</v>
      </c>
    </row>
    <row r="126" spans="1:5" x14ac:dyDescent="0.25">
      <c r="A126" s="28" t="s">
        <v>71</v>
      </c>
      <c r="B126" s="28" t="s">
        <v>72</v>
      </c>
      <c r="C126" s="34">
        <f>C127+C129+C131+C133+C135+C137+C140+C142+C144+C145+C147+C148+C150+C152+C156+C157</f>
        <v>2132910.73</v>
      </c>
      <c r="D126" s="34">
        <f>D127+D129+D131+D133+D135+D137+D140+D142+D144+D145+D147+D148+D150+D152+D156+D157</f>
        <v>283624.766</v>
      </c>
      <c r="E126" s="36">
        <f t="shared" si="10"/>
        <v>13.297545087599611</v>
      </c>
    </row>
    <row r="127" spans="1:5" ht="47.25" x14ac:dyDescent="0.25">
      <c r="A127" s="27" t="s">
        <v>73</v>
      </c>
      <c r="B127" s="27" t="s">
        <v>74</v>
      </c>
      <c r="C127" s="34">
        <f t="shared" ref="C127:D127" si="24">C128</f>
        <v>10040</v>
      </c>
      <c r="D127" s="34">
        <f t="shared" si="24"/>
        <v>3717.6570000000002</v>
      </c>
      <c r="E127" s="35">
        <f t="shared" si="10"/>
        <v>37.028456175298807</v>
      </c>
    </row>
    <row r="128" spans="1:5" ht="63" x14ac:dyDescent="0.25">
      <c r="A128" s="27" t="s">
        <v>75</v>
      </c>
      <c r="B128" s="27" t="s">
        <v>76</v>
      </c>
      <c r="C128" s="34">
        <v>10040</v>
      </c>
      <c r="D128" s="37">
        <v>3717.6570000000002</v>
      </c>
      <c r="E128" s="35">
        <f t="shared" si="10"/>
        <v>37.028456175298807</v>
      </c>
    </row>
    <row r="129" spans="1:5" ht="47.25" x14ac:dyDescent="0.25">
      <c r="A129" s="27" t="s">
        <v>77</v>
      </c>
      <c r="B129" s="27" t="s">
        <v>78</v>
      </c>
      <c r="C129" s="34">
        <f t="shared" ref="C129:D129" si="25">C130</f>
        <v>3045</v>
      </c>
      <c r="D129" s="34">
        <f t="shared" si="25"/>
        <v>1485.2429999999999</v>
      </c>
      <c r="E129" s="35">
        <f t="shared" si="10"/>
        <v>48.77645320197044</v>
      </c>
    </row>
    <row r="130" spans="1:5" ht="63" x14ac:dyDescent="0.25">
      <c r="A130" s="27" t="s">
        <v>79</v>
      </c>
      <c r="B130" s="27" t="s">
        <v>80</v>
      </c>
      <c r="C130" s="34">
        <v>3045</v>
      </c>
      <c r="D130" s="37">
        <v>1485.2429999999999</v>
      </c>
      <c r="E130" s="35">
        <f t="shared" si="10"/>
        <v>48.77645320197044</v>
      </c>
    </row>
    <row r="131" spans="1:5" ht="94.5" x14ac:dyDescent="0.25">
      <c r="A131" s="27" t="s">
        <v>182</v>
      </c>
      <c r="B131" s="27" t="s">
        <v>216</v>
      </c>
      <c r="C131" s="34">
        <f t="shared" ref="C131:D131" si="26">C132</f>
        <v>103387.5</v>
      </c>
      <c r="D131" s="34">
        <f t="shared" si="26"/>
        <v>9057.1460000000006</v>
      </c>
      <c r="E131" s="35">
        <f t="shared" si="10"/>
        <v>8.7603878612017905</v>
      </c>
    </row>
    <row r="132" spans="1:5" ht="94.5" x14ac:dyDescent="0.25">
      <c r="A132" s="27" t="s">
        <v>183</v>
      </c>
      <c r="B132" s="27" t="s">
        <v>184</v>
      </c>
      <c r="C132" s="34">
        <v>103387.5</v>
      </c>
      <c r="D132" s="7">
        <v>9057.1460000000006</v>
      </c>
      <c r="E132" s="35">
        <f t="shared" si="10"/>
        <v>8.7603878612017905</v>
      </c>
    </row>
    <row r="133" spans="1:5" ht="78.75" x14ac:dyDescent="0.25">
      <c r="A133" s="27" t="s">
        <v>211</v>
      </c>
      <c r="B133" s="27" t="s">
        <v>212</v>
      </c>
      <c r="C133" s="34">
        <f t="shared" ref="C133" si="27">C134</f>
        <v>391</v>
      </c>
      <c r="D133" s="34">
        <v>0</v>
      </c>
      <c r="E133" s="35">
        <f t="shared" si="10"/>
        <v>0</v>
      </c>
    </row>
    <row r="134" spans="1:5" ht="78.75" x14ac:dyDescent="0.25">
      <c r="A134" s="27" t="s">
        <v>265</v>
      </c>
      <c r="B134" s="27" t="s">
        <v>213</v>
      </c>
      <c r="C134" s="34">
        <v>391</v>
      </c>
      <c r="D134" s="7">
        <v>0</v>
      </c>
      <c r="E134" s="35">
        <f t="shared" si="10"/>
        <v>0</v>
      </c>
    </row>
    <row r="135" spans="1:5" ht="94.5" x14ac:dyDescent="0.25">
      <c r="A135" s="27" t="s">
        <v>263</v>
      </c>
      <c r="B135" s="33" t="s">
        <v>298</v>
      </c>
      <c r="C135" s="34">
        <f>C136</f>
        <v>1228</v>
      </c>
      <c r="D135" s="34">
        <f>D136</f>
        <v>0</v>
      </c>
      <c r="E135" s="35">
        <f t="shared" si="10"/>
        <v>0</v>
      </c>
    </row>
    <row r="136" spans="1:5" ht="110.25" x14ac:dyDescent="0.25">
      <c r="A136" s="27" t="s">
        <v>264</v>
      </c>
      <c r="B136" s="33" t="s">
        <v>299</v>
      </c>
      <c r="C136" s="34">
        <v>1228</v>
      </c>
      <c r="D136" s="7">
        <v>0</v>
      </c>
      <c r="E136" s="35">
        <f t="shared" si="10"/>
        <v>0</v>
      </c>
    </row>
    <row r="137" spans="1:5" ht="126" x14ac:dyDescent="0.25">
      <c r="A137" s="27" t="s">
        <v>185</v>
      </c>
      <c r="B137" s="27" t="s">
        <v>186</v>
      </c>
      <c r="C137" s="34">
        <f>C138+C139</f>
        <v>1584</v>
      </c>
      <c r="D137" s="34">
        <f>D138+D139</f>
        <v>913.40000000000009</v>
      </c>
      <c r="E137" s="35">
        <f t="shared" si="10"/>
        <v>57.664141414141426</v>
      </c>
    </row>
    <row r="138" spans="1:5" ht="141.75" x14ac:dyDescent="0.25">
      <c r="A138" s="27" t="s">
        <v>266</v>
      </c>
      <c r="B138" s="27" t="s">
        <v>188</v>
      </c>
      <c r="C138" s="34">
        <v>1392</v>
      </c>
      <c r="D138" s="9">
        <v>858.2</v>
      </c>
      <c r="E138" s="35">
        <f>D138/C138*100</f>
        <v>61.652298850574716</v>
      </c>
    </row>
    <row r="139" spans="1:5" ht="141.75" x14ac:dyDescent="0.25">
      <c r="A139" s="27" t="s">
        <v>187</v>
      </c>
      <c r="B139" s="27" t="s">
        <v>188</v>
      </c>
      <c r="C139" s="34">
        <v>192</v>
      </c>
      <c r="D139" s="7">
        <v>55.2</v>
      </c>
      <c r="E139" s="35">
        <f>D139/C139*100</f>
        <v>28.750000000000004</v>
      </c>
    </row>
    <row r="140" spans="1:5" ht="63" x14ac:dyDescent="0.25">
      <c r="A140" s="27" t="s">
        <v>352</v>
      </c>
      <c r="B140" s="27" t="s">
        <v>354</v>
      </c>
      <c r="C140" s="34">
        <f>C141</f>
        <v>1500</v>
      </c>
      <c r="D140" s="34">
        <f>D141</f>
        <v>0</v>
      </c>
      <c r="E140" s="35">
        <f t="shared" ref="E140:E143" si="28">D140/C140*100</f>
        <v>0</v>
      </c>
    </row>
    <row r="141" spans="1:5" ht="78.75" x14ac:dyDescent="0.25">
      <c r="A141" s="27" t="s">
        <v>353</v>
      </c>
      <c r="B141" s="27" t="s">
        <v>383</v>
      </c>
      <c r="C141" s="34">
        <v>1500</v>
      </c>
      <c r="D141" s="7">
        <v>0</v>
      </c>
      <c r="E141" s="35">
        <f t="shared" si="28"/>
        <v>0</v>
      </c>
    </row>
    <row r="142" spans="1:5" ht="78.75" x14ac:dyDescent="0.25">
      <c r="A142" s="27" t="s">
        <v>355</v>
      </c>
      <c r="B142" s="27" t="s">
        <v>358</v>
      </c>
      <c r="C142" s="34">
        <f>C143</f>
        <v>500</v>
      </c>
      <c r="D142" s="34">
        <f>D143</f>
        <v>0</v>
      </c>
      <c r="E142" s="35">
        <f t="shared" si="28"/>
        <v>0</v>
      </c>
    </row>
    <row r="143" spans="1:5" ht="78.75" x14ac:dyDescent="0.25">
      <c r="A143" s="27" t="s">
        <v>357</v>
      </c>
      <c r="B143" s="27" t="s">
        <v>356</v>
      </c>
      <c r="C143" s="34">
        <v>500</v>
      </c>
      <c r="D143" s="7">
        <v>0</v>
      </c>
      <c r="E143" s="35">
        <f t="shared" si="28"/>
        <v>0</v>
      </c>
    </row>
    <row r="144" spans="1:5" ht="94.5" x14ac:dyDescent="0.25">
      <c r="A144" s="33" t="s">
        <v>81</v>
      </c>
      <c r="B144" s="33" t="s">
        <v>189</v>
      </c>
      <c r="C144" s="7">
        <v>108925.9</v>
      </c>
      <c r="D144" s="37">
        <v>22966.546999999999</v>
      </c>
      <c r="E144" s="35">
        <f t="shared" si="10"/>
        <v>21.084560237739598</v>
      </c>
    </row>
    <row r="145" spans="1:5" ht="157.5" x14ac:dyDescent="0.25">
      <c r="A145" s="27" t="s">
        <v>190</v>
      </c>
      <c r="B145" s="27" t="s">
        <v>191</v>
      </c>
      <c r="C145" s="34">
        <f t="shared" ref="C145:D145" si="29">C146</f>
        <v>6128.7</v>
      </c>
      <c r="D145" s="34">
        <f t="shared" si="29"/>
        <v>1975.7840000000001</v>
      </c>
      <c r="E145" s="35">
        <f t="shared" si="10"/>
        <v>32.238223440533886</v>
      </c>
    </row>
    <row r="146" spans="1:5" ht="173.25" x14ac:dyDescent="0.25">
      <c r="A146" s="27" t="s">
        <v>192</v>
      </c>
      <c r="B146" s="27" t="s">
        <v>193</v>
      </c>
      <c r="C146" s="34">
        <v>6128.7</v>
      </c>
      <c r="D146" s="37">
        <v>1975.7840000000001</v>
      </c>
      <c r="E146" s="35">
        <f t="shared" si="10"/>
        <v>32.238223440533886</v>
      </c>
    </row>
    <row r="147" spans="1:5" ht="189" x14ac:dyDescent="0.25">
      <c r="A147" s="27" t="s">
        <v>194</v>
      </c>
      <c r="B147" s="27" t="s">
        <v>195</v>
      </c>
      <c r="C147" s="34">
        <v>24974.799999999999</v>
      </c>
      <c r="D147" s="37">
        <v>0</v>
      </c>
      <c r="E147" s="35">
        <f t="shared" si="10"/>
        <v>0</v>
      </c>
    </row>
    <row r="148" spans="1:5" ht="47.25" x14ac:dyDescent="0.25">
      <c r="A148" s="27" t="s">
        <v>196</v>
      </c>
      <c r="B148" s="27" t="s">
        <v>224</v>
      </c>
      <c r="C148" s="34">
        <f t="shared" ref="C148:D148" si="30">C149</f>
        <v>3026.8</v>
      </c>
      <c r="D148" s="34">
        <f t="shared" si="30"/>
        <v>500</v>
      </c>
      <c r="E148" s="35">
        <f t="shared" si="10"/>
        <v>16.519096075062773</v>
      </c>
    </row>
    <row r="149" spans="1:5" ht="63" x14ac:dyDescent="0.25">
      <c r="A149" s="27" t="s">
        <v>197</v>
      </c>
      <c r="B149" s="27" t="s">
        <v>225</v>
      </c>
      <c r="C149" s="34">
        <v>3026.8</v>
      </c>
      <c r="D149" s="37">
        <v>500</v>
      </c>
      <c r="E149" s="35">
        <f t="shared" si="10"/>
        <v>16.519096075062773</v>
      </c>
    </row>
    <row r="150" spans="1:5" ht="110.25" x14ac:dyDescent="0.25">
      <c r="A150" s="27" t="s">
        <v>359</v>
      </c>
      <c r="B150" s="27" t="s">
        <v>362</v>
      </c>
      <c r="C150" s="34">
        <f>C151</f>
        <v>6.1</v>
      </c>
      <c r="D150" s="34">
        <f>D151</f>
        <v>0</v>
      </c>
      <c r="E150" s="35">
        <f t="shared" si="10"/>
        <v>0</v>
      </c>
    </row>
    <row r="151" spans="1:5" ht="110.25" x14ac:dyDescent="0.25">
      <c r="A151" s="27" t="s">
        <v>361</v>
      </c>
      <c r="B151" s="27" t="s">
        <v>360</v>
      </c>
      <c r="C151" s="34">
        <v>6.1</v>
      </c>
      <c r="D151" s="37">
        <v>0</v>
      </c>
      <c r="E151" s="35">
        <f t="shared" si="10"/>
        <v>0</v>
      </c>
    </row>
    <row r="152" spans="1:5" ht="94.5" x14ac:dyDescent="0.25">
      <c r="A152" s="27" t="s">
        <v>217</v>
      </c>
      <c r="B152" s="27" t="s">
        <v>219</v>
      </c>
      <c r="C152" s="37">
        <f>SUM(C153:C155)</f>
        <v>2832.8</v>
      </c>
      <c r="D152" s="37">
        <f>SUM(D153:D155)</f>
        <v>6385.5999999999995</v>
      </c>
      <c r="E152" s="35">
        <f t="shared" si="10"/>
        <v>225.41654899745831</v>
      </c>
    </row>
    <row r="153" spans="1:5" ht="110.25" x14ac:dyDescent="0.25">
      <c r="A153" s="27" t="s">
        <v>267</v>
      </c>
      <c r="B153" s="27" t="s">
        <v>220</v>
      </c>
      <c r="C153" s="34"/>
      <c r="D153" s="9">
        <v>233.22</v>
      </c>
      <c r="E153" s="35"/>
    </row>
    <row r="154" spans="1:5" ht="110.25" x14ac:dyDescent="0.25">
      <c r="A154" s="27" t="s">
        <v>363</v>
      </c>
      <c r="B154" s="27" t="s">
        <v>220</v>
      </c>
      <c r="C154" s="34"/>
      <c r="D154" s="9">
        <v>53.98</v>
      </c>
      <c r="E154" s="35"/>
    </row>
    <row r="155" spans="1:5" ht="110.25" x14ac:dyDescent="0.25">
      <c r="A155" s="27" t="s">
        <v>218</v>
      </c>
      <c r="B155" s="27" t="s">
        <v>220</v>
      </c>
      <c r="C155" s="34">
        <v>2832.8</v>
      </c>
      <c r="D155" s="37">
        <v>6098.4</v>
      </c>
      <c r="E155" s="35">
        <f>D155/C155*100</f>
        <v>215.27817000847213</v>
      </c>
    </row>
    <row r="156" spans="1:5" ht="47.25" x14ac:dyDescent="0.25">
      <c r="A156" s="27" t="s">
        <v>365</v>
      </c>
      <c r="B156" s="27" t="s">
        <v>364</v>
      </c>
      <c r="C156" s="34">
        <v>914000</v>
      </c>
      <c r="D156" s="37">
        <v>0</v>
      </c>
      <c r="E156" s="35">
        <f>D156/C156*100</f>
        <v>0</v>
      </c>
    </row>
    <row r="157" spans="1:5" ht="78.75" x14ac:dyDescent="0.25">
      <c r="A157" s="27" t="s">
        <v>269</v>
      </c>
      <c r="B157" s="27" t="s">
        <v>270</v>
      </c>
      <c r="C157" s="34">
        <f>C158</f>
        <v>951340.13</v>
      </c>
      <c r="D157" s="34">
        <f>D158</f>
        <v>236623.389</v>
      </c>
      <c r="E157" s="35">
        <f t="shared" ref="E157:E158" si="31">D157/C157*100</f>
        <v>24.87263824348501</v>
      </c>
    </row>
    <row r="158" spans="1:5" ht="94.5" x14ac:dyDescent="0.25">
      <c r="A158" s="27" t="s">
        <v>268</v>
      </c>
      <c r="B158" s="27" t="s">
        <v>271</v>
      </c>
      <c r="C158" s="34">
        <v>951340.13</v>
      </c>
      <c r="D158" s="37">
        <v>236623.389</v>
      </c>
      <c r="E158" s="35">
        <f t="shared" si="31"/>
        <v>24.87263824348501</v>
      </c>
    </row>
    <row r="159" spans="1:5" ht="47.25" x14ac:dyDescent="0.25">
      <c r="A159" s="27" t="s">
        <v>82</v>
      </c>
      <c r="B159" s="27" t="s">
        <v>83</v>
      </c>
      <c r="C159" s="34">
        <f t="shared" ref="C159:D159" si="32">C160</f>
        <v>587683.1</v>
      </c>
      <c r="D159" s="34">
        <f t="shared" si="32"/>
        <v>218540.58600000001</v>
      </c>
      <c r="E159" s="36">
        <f t="shared" ref="E159:E174" si="33">D159/C159*100</f>
        <v>37.186807992266587</v>
      </c>
    </row>
    <row r="160" spans="1:5" ht="47.25" x14ac:dyDescent="0.25">
      <c r="A160" s="27" t="s">
        <v>84</v>
      </c>
      <c r="B160" s="27" t="s">
        <v>85</v>
      </c>
      <c r="C160" s="34">
        <f>C162+C161</f>
        <v>587683.1</v>
      </c>
      <c r="D160" s="34">
        <f>D162+D161</f>
        <v>218540.58600000001</v>
      </c>
      <c r="E160" s="35">
        <f t="shared" si="33"/>
        <v>37.186807992266587</v>
      </c>
    </row>
    <row r="161" spans="1:5" ht="78.75" x14ac:dyDescent="0.25">
      <c r="A161" s="27" t="s">
        <v>367</v>
      </c>
      <c r="B161" s="27" t="s">
        <v>366</v>
      </c>
      <c r="C161" s="34"/>
      <c r="D161" s="34">
        <v>-302.28500000000003</v>
      </c>
      <c r="E161" s="35"/>
    </row>
    <row r="162" spans="1:5" ht="110.25" x14ac:dyDescent="0.25">
      <c r="A162" s="27" t="s">
        <v>272</v>
      </c>
      <c r="B162" s="27" t="s">
        <v>198</v>
      </c>
      <c r="C162" s="34">
        <v>587683.1</v>
      </c>
      <c r="D162" s="37">
        <v>218842.87100000001</v>
      </c>
      <c r="E162" s="35">
        <f t="shared" si="33"/>
        <v>37.238244727473024</v>
      </c>
    </row>
    <row r="163" spans="1:5" ht="31.5" x14ac:dyDescent="0.25">
      <c r="A163" s="27" t="s">
        <v>86</v>
      </c>
      <c r="B163" s="27" t="s">
        <v>87</v>
      </c>
      <c r="C163" s="34">
        <f>C164</f>
        <v>166993</v>
      </c>
      <c r="D163" s="34">
        <f>D164</f>
        <v>619.33984999999996</v>
      </c>
      <c r="E163" s="35">
        <f t="shared" si="33"/>
        <v>0.37087773140191505</v>
      </c>
    </row>
    <row r="164" spans="1:5" ht="47.25" x14ac:dyDescent="0.25">
      <c r="A164" s="27" t="s">
        <v>88</v>
      </c>
      <c r="B164" s="27" t="s">
        <v>89</v>
      </c>
      <c r="C164" s="34">
        <f>C169+C167+C165</f>
        <v>166993</v>
      </c>
      <c r="D164" s="34">
        <f>D169+D167+D165</f>
        <v>619.33984999999996</v>
      </c>
      <c r="E164" s="35">
        <f t="shared" si="33"/>
        <v>0.37087773140191505</v>
      </c>
    </row>
    <row r="165" spans="1:5" ht="47.25" x14ac:dyDescent="0.25">
      <c r="A165" s="27" t="s">
        <v>374</v>
      </c>
      <c r="B165" s="27" t="s">
        <v>375</v>
      </c>
      <c r="C165" s="34">
        <f>C166</f>
        <v>0</v>
      </c>
      <c r="D165" s="34">
        <f>D166</f>
        <v>570.15</v>
      </c>
      <c r="E165" s="35"/>
    </row>
    <row r="166" spans="1:5" ht="47.25" x14ac:dyDescent="0.25">
      <c r="A166" s="27" t="s">
        <v>376</v>
      </c>
      <c r="B166" s="27" t="s">
        <v>375</v>
      </c>
      <c r="C166" s="34">
        <v>0</v>
      </c>
      <c r="D166" s="34">
        <v>570.15</v>
      </c>
      <c r="E166" s="35"/>
    </row>
    <row r="167" spans="1:5" ht="63" x14ac:dyDescent="0.25">
      <c r="A167" s="27" t="s">
        <v>199</v>
      </c>
      <c r="B167" s="27" t="s">
        <v>91</v>
      </c>
      <c r="C167" s="37">
        <f>C168</f>
        <v>90</v>
      </c>
      <c r="D167" s="37">
        <f>D168</f>
        <v>49.18985</v>
      </c>
      <c r="E167" s="35">
        <f t="shared" si="33"/>
        <v>54.655388888888886</v>
      </c>
    </row>
    <row r="168" spans="1:5" ht="63" x14ac:dyDescent="0.25">
      <c r="A168" s="27" t="s">
        <v>90</v>
      </c>
      <c r="B168" s="27" t="s">
        <v>91</v>
      </c>
      <c r="C168" s="34">
        <v>90</v>
      </c>
      <c r="D168" s="37">
        <v>49.18985</v>
      </c>
      <c r="E168" s="35">
        <f t="shared" si="33"/>
        <v>54.655388888888886</v>
      </c>
    </row>
    <row r="169" spans="1:5" ht="157.5" x14ac:dyDescent="0.25">
      <c r="A169" s="27" t="s">
        <v>368</v>
      </c>
      <c r="B169" s="27" t="s">
        <v>372</v>
      </c>
      <c r="C169" s="34">
        <f>C170+C171</f>
        <v>166903</v>
      </c>
      <c r="D169" s="34">
        <f>D170+D171</f>
        <v>0</v>
      </c>
      <c r="E169" s="35">
        <f t="shared" si="33"/>
        <v>0</v>
      </c>
    </row>
    <row r="170" spans="1:5" ht="189" x14ac:dyDescent="0.25">
      <c r="A170" s="27" t="s">
        <v>370</v>
      </c>
      <c r="B170" s="27" t="s">
        <v>371</v>
      </c>
      <c r="C170" s="34">
        <v>98861</v>
      </c>
      <c r="D170" s="37">
        <v>0</v>
      </c>
      <c r="E170" s="35">
        <f t="shared" si="33"/>
        <v>0</v>
      </c>
    </row>
    <row r="171" spans="1:5" ht="189" x14ac:dyDescent="0.25">
      <c r="A171" s="27" t="s">
        <v>369</v>
      </c>
      <c r="B171" s="27" t="s">
        <v>373</v>
      </c>
      <c r="C171" s="34">
        <v>68042</v>
      </c>
      <c r="D171" s="37">
        <v>0</v>
      </c>
      <c r="E171" s="35">
        <f t="shared" si="33"/>
        <v>0</v>
      </c>
    </row>
    <row r="172" spans="1:5" x14ac:dyDescent="0.25">
      <c r="A172" s="27" t="s">
        <v>92</v>
      </c>
      <c r="B172" s="27" t="s">
        <v>93</v>
      </c>
      <c r="C172" s="34">
        <f t="shared" ref="C172:D172" si="34">C173</f>
        <v>3398</v>
      </c>
      <c r="D172" s="34">
        <f t="shared" si="34"/>
        <v>2512.8350599999999</v>
      </c>
      <c r="E172" s="35">
        <f t="shared" si="33"/>
        <v>73.950413772807536</v>
      </c>
    </row>
    <row r="173" spans="1:5" ht="31.5" x14ac:dyDescent="0.25">
      <c r="A173" s="27" t="s">
        <v>94</v>
      </c>
      <c r="B173" s="27" t="s">
        <v>95</v>
      </c>
      <c r="C173" s="34">
        <f>C174</f>
        <v>3398</v>
      </c>
      <c r="D173" s="34">
        <f>D174</f>
        <v>2512.8350599999999</v>
      </c>
      <c r="E173" s="35">
        <f t="shared" si="33"/>
        <v>73.950413772807536</v>
      </c>
    </row>
    <row r="174" spans="1:5" ht="31.5" x14ac:dyDescent="0.25">
      <c r="A174" s="27" t="s">
        <v>96</v>
      </c>
      <c r="B174" s="27" t="s">
        <v>95</v>
      </c>
      <c r="C174" s="34">
        <f>C175+C176</f>
        <v>3398</v>
      </c>
      <c r="D174" s="34">
        <f>D175+D176</f>
        <v>2512.8350599999999</v>
      </c>
      <c r="E174" s="35">
        <f t="shared" si="33"/>
        <v>73.950413772807536</v>
      </c>
    </row>
    <row r="175" spans="1:5" ht="31.5" x14ac:dyDescent="0.25">
      <c r="A175" s="27" t="s">
        <v>137</v>
      </c>
      <c r="B175" s="27" t="s">
        <v>97</v>
      </c>
      <c r="C175" s="34">
        <v>1650</v>
      </c>
      <c r="D175" s="37">
        <v>1650</v>
      </c>
      <c r="E175" s="35">
        <f t="shared" ref="E175:E210" si="35">D175/C175*100</f>
        <v>100</v>
      </c>
    </row>
    <row r="176" spans="1:5" ht="31.5" x14ac:dyDescent="0.25">
      <c r="A176" s="27" t="s">
        <v>98</v>
      </c>
      <c r="B176" s="27" t="s">
        <v>97</v>
      </c>
      <c r="C176" s="34">
        <v>1748</v>
      </c>
      <c r="D176" s="37">
        <v>862.83506</v>
      </c>
      <c r="E176" s="35">
        <f t="shared" si="35"/>
        <v>49.361273455377571</v>
      </c>
    </row>
    <row r="177" spans="1:5" ht="126" x14ac:dyDescent="0.25">
      <c r="A177" s="28" t="s">
        <v>99</v>
      </c>
      <c r="B177" s="27" t="s">
        <v>221</v>
      </c>
      <c r="C177" s="38">
        <f>C178+C197</f>
        <v>20165.900000000001</v>
      </c>
      <c r="D177" s="38">
        <f>D178+D197</f>
        <v>23206.08599</v>
      </c>
      <c r="E177" s="35">
        <f t="shared" si="35"/>
        <v>115.07587556221144</v>
      </c>
    </row>
    <row r="178" spans="1:5" ht="94.5" x14ac:dyDescent="0.25">
      <c r="A178" s="27" t="s">
        <v>100</v>
      </c>
      <c r="B178" s="27" t="s">
        <v>222</v>
      </c>
      <c r="C178" s="37">
        <f>C179</f>
        <v>13047.600000000002</v>
      </c>
      <c r="D178" s="37">
        <f>D179</f>
        <v>18401.178</v>
      </c>
      <c r="E178" s="35">
        <f t="shared" si="35"/>
        <v>141.0311321622367</v>
      </c>
    </row>
    <row r="179" spans="1:5" ht="94.5" x14ac:dyDescent="0.25">
      <c r="A179" s="27" t="s">
        <v>101</v>
      </c>
      <c r="B179" s="6" t="s">
        <v>223</v>
      </c>
      <c r="C179" s="37">
        <f>C180+C184+C194</f>
        <v>13047.600000000002</v>
      </c>
      <c r="D179" s="44">
        <f>D180+D184+D194</f>
        <v>18401.178</v>
      </c>
      <c r="E179" s="35">
        <f t="shared" si="35"/>
        <v>141.0311321622367</v>
      </c>
    </row>
    <row r="180" spans="1:5" ht="78.75" x14ac:dyDescent="0.25">
      <c r="A180" s="27" t="s">
        <v>102</v>
      </c>
      <c r="B180" s="6" t="s">
        <v>103</v>
      </c>
      <c r="C180" s="37">
        <f>SUM(C181:C183)</f>
        <v>2934.2000000000003</v>
      </c>
      <c r="D180" s="37">
        <f>SUM(D181:D183)</f>
        <v>2934.605</v>
      </c>
      <c r="E180" s="35">
        <f t="shared" si="35"/>
        <v>100.01380274009949</v>
      </c>
    </row>
    <row r="181" spans="1:5" ht="78.75" x14ac:dyDescent="0.25">
      <c r="A181" s="27" t="s">
        <v>276</v>
      </c>
      <c r="B181" s="6" t="s">
        <v>103</v>
      </c>
      <c r="C181" s="34">
        <v>0.2</v>
      </c>
      <c r="D181" s="39">
        <v>0.193</v>
      </c>
      <c r="E181" s="35">
        <f t="shared" si="35"/>
        <v>96.5</v>
      </c>
    </row>
    <row r="182" spans="1:5" ht="78.75" x14ac:dyDescent="0.25">
      <c r="A182" s="27" t="s">
        <v>273</v>
      </c>
      <c r="B182" s="6" t="s">
        <v>103</v>
      </c>
      <c r="C182" s="34">
        <v>674.2</v>
      </c>
      <c r="D182" s="37">
        <v>535.71799999999996</v>
      </c>
      <c r="E182" s="35">
        <f t="shared" si="35"/>
        <v>79.45980421239986</v>
      </c>
    </row>
    <row r="183" spans="1:5" ht="78.75" x14ac:dyDescent="0.25">
      <c r="A183" s="27" t="s">
        <v>104</v>
      </c>
      <c r="B183" s="6" t="s">
        <v>103</v>
      </c>
      <c r="C183" s="34">
        <v>2259.8000000000002</v>
      </c>
      <c r="D183" s="37">
        <v>2398.694</v>
      </c>
      <c r="E183" s="35">
        <f t="shared" si="35"/>
        <v>106.14629613240109</v>
      </c>
    </row>
    <row r="184" spans="1:5" ht="78.75" x14ac:dyDescent="0.25">
      <c r="A184" s="27" t="s">
        <v>105</v>
      </c>
      <c r="B184" s="6" t="s">
        <v>106</v>
      </c>
      <c r="C184" s="37">
        <f>SUM(C185:C193)</f>
        <v>4842.2000000000007</v>
      </c>
      <c r="D184" s="37">
        <f>SUM(D185:D193)</f>
        <v>10194.648000000001</v>
      </c>
      <c r="E184" s="35">
        <f t="shared" si="35"/>
        <v>210.53752426582957</v>
      </c>
    </row>
    <row r="185" spans="1:5" ht="78.75" x14ac:dyDescent="0.25">
      <c r="A185" s="27" t="s">
        <v>277</v>
      </c>
      <c r="B185" s="6" t="s">
        <v>106</v>
      </c>
      <c r="C185" s="34"/>
      <c r="D185" s="39">
        <f>20/1000</f>
        <v>0.02</v>
      </c>
      <c r="E185" s="35"/>
    </row>
    <row r="186" spans="1:5" ht="78.75" x14ac:dyDescent="0.25">
      <c r="A186" s="27" t="s">
        <v>274</v>
      </c>
      <c r="B186" s="6" t="s">
        <v>106</v>
      </c>
      <c r="C186" s="34">
        <v>781.8</v>
      </c>
      <c r="D186" s="37">
        <v>619.41</v>
      </c>
      <c r="E186" s="35">
        <f t="shared" si="35"/>
        <v>79.228702993092853</v>
      </c>
    </row>
    <row r="187" spans="1:5" ht="78.75" x14ac:dyDescent="0.25">
      <c r="A187" s="27" t="s">
        <v>275</v>
      </c>
      <c r="B187" s="6" t="s">
        <v>106</v>
      </c>
      <c r="C187" s="34">
        <v>16.8</v>
      </c>
      <c r="D187" s="37">
        <v>16.797999999999998</v>
      </c>
      <c r="E187" s="35">
        <f t="shared" si="35"/>
        <v>99.988095238095227</v>
      </c>
    </row>
    <row r="188" spans="1:5" ht="78.75" x14ac:dyDescent="0.25">
      <c r="A188" s="27" t="s">
        <v>107</v>
      </c>
      <c r="B188" s="6" t="s">
        <v>106</v>
      </c>
      <c r="C188" s="34">
        <v>1.8</v>
      </c>
      <c r="D188" s="37">
        <v>5.359</v>
      </c>
      <c r="E188" s="35">
        <f t="shared" si="35"/>
        <v>297.72222222222223</v>
      </c>
    </row>
    <row r="189" spans="1:5" ht="78.75" x14ac:dyDescent="0.25">
      <c r="A189" s="27" t="s">
        <v>108</v>
      </c>
      <c r="B189" s="6" t="s">
        <v>106</v>
      </c>
      <c r="C189" s="34">
        <v>16</v>
      </c>
      <c r="D189" s="37">
        <v>15.965999999999999</v>
      </c>
      <c r="E189" s="35">
        <f t="shared" si="35"/>
        <v>99.787499999999994</v>
      </c>
    </row>
    <row r="190" spans="1:5" ht="78.75" x14ac:dyDescent="0.25">
      <c r="A190" s="27" t="s">
        <v>109</v>
      </c>
      <c r="B190" s="6" t="s">
        <v>106</v>
      </c>
      <c r="C190" s="34">
        <v>3271.1</v>
      </c>
      <c r="D190" s="37">
        <v>8713.1020000000008</v>
      </c>
      <c r="E190" s="35">
        <f t="shared" si="35"/>
        <v>266.36611537403326</v>
      </c>
    </row>
    <row r="191" spans="1:5" ht="78.75" x14ac:dyDescent="0.25">
      <c r="A191" s="27" t="s">
        <v>278</v>
      </c>
      <c r="B191" s="6" t="s">
        <v>106</v>
      </c>
      <c r="C191" s="34">
        <v>577.79999999999995</v>
      </c>
      <c r="D191" s="37">
        <v>577.80999999999995</v>
      </c>
      <c r="E191" s="35">
        <f t="shared" si="35"/>
        <v>100.00173070266527</v>
      </c>
    </row>
    <row r="192" spans="1:5" ht="78.75" x14ac:dyDescent="0.25">
      <c r="A192" s="27" t="s">
        <v>110</v>
      </c>
      <c r="B192" s="6" t="s">
        <v>106</v>
      </c>
      <c r="C192" s="34">
        <v>53.6</v>
      </c>
      <c r="D192" s="37">
        <v>114.22499999999999</v>
      </c>
      <c r="E192" s="35">
        <f t="shared" si="35"/>
        <v>213.10634328358208</v>
      </c>
    </row>
    <row r="193" spans="1:5" ht="78.75" x14ac:dyDescent="0.25">
      <c r="A193" s="27" t="s">
        <v>111</v>
      </c>
      <c r="B193" s="6" t="s">
        <v>106</v>
      </c>
      <c r="C193" s="34">
        <v>123.3</v>
      </c>
      <c r="D193" s="37">
        <v>131.958</v>
      </c>
      <c r="E193" s="35">
        <f t="shared" si="35"/>
        <v>107.02189781021897</v>
      </c>
    </row>
    <row r="194" spans="1:5" ht="94.5" x14ac:dyDescent="0.25">
      <c r="A194" s="27" t="s">
        <v>200</v>
      </c>
      <c r="B194" s="6" t="s">
        <v>139</v>
      </c>
      <c r="C194" s="37">
        <f>SUM(C195:C196)</f>
        <v>5271.2</v>
      </c>
      <c r="D194" s="37">
        <f>SUM(D195:D196)</f>
        <v>5271.9250000000002</v>
      </c>
      <c r="E194" s="35">
        <f t="shared" si="35"/>
        <v>100.01375398391259</v>
      </c>
    </row>
    <row r="195" spans="1:5" ht="94.5" x14ac:dyDescent="0.25">
      <c r="A195" s="27" t="s">
        <v>138</v>
      </c>
      <c r="B195" s="6" t="s">
        <v>139</v>
      </c>
      <c r="C195" s="34">
        <v>5270.8</v>
      </c>
      <c r="D195" s="37">
        <v>5270.808</v>
      </c>
      <c r="E195" s="35">
        <f t="shared" si="35"/>
        <v>100.00015177961599</v>
      </c>
    </row>
    <row r="196" spans="1:5" ht="94.5" x14ac:dyDescent="0.25">
      <c r="A196" s="27" t="s">
        <v>201</v>
      </c>
      <c r="B196" s="6" t="s">
        <v>139</v>
      </c>
      <c r="C196" s="34">
        <v>0.4</v>
      </c>
      <c r="D196" s="37">
        <v>1.117</v>
      </c>
      <c r="E196" s="35">
        <f t="shared" si="35"/>
        <v>279.25</v>
      </c>
    </row>
    <row r="197" spans="1:5" ht="47.25" x14ac:dyDescent="0.25">
      <c r="A197" s="27" t="s">
        <v>112</v>
      </c>
      <c r="B197" s="27" t="s">
        <v>113</v>
      </c>
      <c r="C197" s="37">
        <f>C198</f>
        <v>7118.3</v>
      </c>
      <c r="D197" s="37">
        <f>D198</f>
        <v>4804.9079899999997</v>
      </c>
      <c r="E197" s="35">
        <f t="shared" si="35"/>
        <v>67.500779540058716</v>
      </c>
    </row>
    <row r="198" spans="1:5" ht="47.25" x14ac:dyDescent="0.25">
      <c r="A198" s="27" t="s">
        <v>114</v>
      </c>
      <c r="B198" s="27" t="s">
        <v>115</v>
      </c>
      <c r="C198" s="37">
        <f>C199+C204+C208</f>
        <v>7118.3</v>
      </c>
      <c r="D198" s="37">
        <f>D199+D204+D208</f>
        <v>4804.9079899999997</v>
      </c>
      <c r="E198" s="35">
        <f t="shared" si="35"/>
        <v>67.500779540058716</v>
      </c>
    </row>
    <row r="199" spans="1:5" ht="47.25" x14ac:dyDescent="0.25">
      <c r="A199" s="27" t="s">
        <v>116</v>
      </c>
      <c r="B199" s="6" t="s">
        <v>117</v>
      </c>
      <c r="C199" s="37">
        <f>SUM(C200:C203)</f>
        <v>3469.7000000000003</v>
      </c>
      <c r="D199" s="37">
        <f>SUM(D200:D203)</f>
        <v>2081.6709900000001</v>
      </c>
      <c r="E199" s="35">
        <f t="shared" si="35"/>
        <v>59.995705392397035</v>
      </c>
    </row>
    <row r="200" spans="1:5" ht="47.25" x14ac:dyDescent="0.25">
      <c r="A200" s="27" t="s">
        <v>279</v>
      </c>
      <c r="B200" s="6" t="s">
        <v>117</v>
      </c>
      <c r="C200" s="34">
        <v>1305</v>
      </c>
      <c r="D200" s="37">
        <v>1304.952</v>
      </c>
      <c r="E200" s="35">
        <f t="shared" si="35"/>
        <v>99.996321839080466</v>
      </c>
    </row>
    <row r="201" spans="1:5" ht="47.25" x14ac:dyDescent="0.25">
      <c r="A201" s="27" t="s">
        <v>280</v>
      </c>
      <c r="B201" s="6" t="s">
        <v>117</v>
      </c>
      <c r="C201" s="34"/>
      <c r="D201" s="39">
        <f>11.99/1000</f>
        <v>1.1990000000000001E-2</v>
      </c>
      <c r="E201" s="35"/>
    </row>
    <row r="202" spans="1:5" ht="47.25" x14ac:dyDescent="0.25">
      <c r="A202" s="27" t="s">
        <v>281</v>
      </c>
      <c r="B202" s="6" t="s">
        <v>117</v>
      </c>
      <c r="C202" s="34">
        <v>22.9</v>
      </c>
      <c r="D202" s="37">
        <v>22.853000000000002</v>
      </c>
      <c r="E202" s="35">
        <f t="shared" si="35"/>
        <v>99.794759825327532</v>
      </c>
    </row>
    <row r="203" spans="1:5" ht="47.25" x14ac:dyDescent="0.25">
      <c r="A203" s="27" t="s">
        <v>118</v>
      </c>
      <c r="B203" s="6" t="s">
        <v>117</v>
      </c>
      <c r="C203" s="34">
        <v>2141.8000000000002</v>
      </c>
      <c r="D203" s="37">
        <v>753.85400000000004</v>
      </c>
      <c r="E203" s="35">
        <f t="shared" si="35"/>
        <v>35.197217293864973</v>
      </c>
    </row>
    <row r="204" spans="1:5" ht="47.25" x14ac:dyDescent="0.25">
      <c r="A204" s="6" t="s">
        <v>119</v>
      </c>
      <c r="B204" s="6" t="s">
        <v>120</v>
      </c>
      <c r="C204" s="7">
        <f>SUM(C205:C207)</f>
        <v>1346.3000000000002</v>
      </c>
      <c r="D204" s="7">
        <f>SUM(D205:D207)</f>
        <v>1292.4749999999999</v>
      </c>
      <c r="E204" s="35">
        <f t="shared" si="35"/>
        <v>96.002005496546076</v>
      </c>
    </row>
    <row r="205" spans="1:5" ht="47.25" x14ac:dyDescent="0.25">
      <c r="A205" s="6" t="s">
        <v>282</v>
      </c>
      <c r="B205" s="6" t="s">
        <v>120</v>
      </c>
      <c r="C205" s="7">
        <v>0.1</v>
      </c>
      <c r="D205" s="43">
        <v>9.7000000000000003E-2</v>
      </c>
      <c r="E205" s="35">
        <f t="shared" si="35"/>
        <v>97</v>
      </c>
    </row>
    <row r="206" spans="1:5" ht="47.25" x14ac:dyDescent="0.25">
      <c r="A206" s="6" t="s">
        <v>283</v>
      </c>
      <c r="B206" s="6" t="s">
        <v>120</v>
      </c>
      <c r="C206" s="7">
        <v>956.2</v>
      </c>
      <c r="D206" s="37">
        <v>956.22299999999996</v>
      </c>
      <c r="E206" s="35">
        <f t="shared" si="35"/>
        <v>100.00240535452834</v>
      </c>
    </row>
    <row r="207" spans="1:5" ht="47.25" x14ac:dyDescent="0.25">
      <c r="A207" s="6" t="s">
        <v>121</v>
      </c>
      <c r="B207" s="6" t="s">
        <v>120</v>
      </c>
      <c r="C207" s="7">
        <v>390</v>
      </c>
      <c r="D207" s="37">
        <v>336.15499999999997</v>
      </c>
      <c r="E207" s="35">
        <f t="shared" si="35"/>
        <v>86.19358974358974</v>
      </c>
    </row>
    <row r="208" spans="1:5" ht="47.25" x14ac:dyDescent="0.25">
      <c r="A208" s="6" t="s">
        <v>284</v>
      </c>
      <c r="B208" s="6" t="s">
        <v>287</v>
      </c>
      <c r="C208" s="37">
        <f>C209+C210</f>
        <v>2302.3000000000002</v>
      </c>
      <c r="D208" s="37">
        <f>D209+D210</f>
        <v>1430.7620000000002</v>
      </c>
      <c r="E208" s="35">
        <f t="shared" si="35"/>
        <v>62.144898579681197</v>
      </c>
    </row>
    <row r="209" spans="1:5" ht="47.25" x14ac:dyDescent="0.25">
      <c r="A209" s="6" t="s">
        <v>285</v>
      </c>
      <c r="B209" s="6" t="s">
        <v>287</v>
      </c>
      <c r="C209" s="7">
        <v>2000</v>
      </c>
      <c r="D209" s="37">
        <v>1128.4770000000001</v>
      </c>
      <c r="E209" s="35">
        <f t="shared" si="35"/>
        <v>56.423850000000009</v>
      </c>
    </row>
    <row r="210" spans="1:5" ht="47.25" x14ac:dyDescent="0.25">
      <c r="A210" s="6" t="s">
        <v>286</v>
      </c>
      <c r="B210" s="6" t="s">
        <v>287</v>
      </c>
      <c r="C210" s="7">
        <v>302.3</v>
      </c>
      <c r="D210" s="37">
        <v>302.28500000000003</v>
      </c>
      <c r="E210" s="35">
        <f t="shared" si="35"/>
        <v>99.995038041680445</v>
      </c>
    </row>
    <row r="211" spans="1:5" ht="63" x14ac:dyDescent="0.25">
      <c r="A211" s="6" t="s">
        <v>122</v>
      </c>
      <c r="B211" s="6" t="s">
        <v>123</v>
      </c>
      <c r="C211" s="7"/>
      <c r="D211" s="7">
        <f>D212</f>
        <v>-61815.364419999991</v>
      </c>
      <c r="E211" s="35"/>
    </row>
    <row r="212" spans="1:5" ht="63" x14ac:dyDescent="0.25">
      <c r="A212" s="6" t="s">
        <v>124</v>
      </c>
      <c r="B212" s="6" t="s">
        <v>142</v>
      </c>
      <c r="C212" s="7"/>
      <c r="D212" s="7">
        <f>SUM(D213:D225)</f>
        <v>-61815.364419999991</v>
      </c>
      <c r="E212" s="35"/>
    </row>
    <row r="213" spans="1:5" ht="63" x14ac:dyDescent="0.25">
      <c r="A213" s="6" t="s">
        <v>288</v>
      </c>
      <c r="B213" s="6" t="s">
        <v>142</v>
      </c>
      <c r="C213" s="7"/>
      <c r="D213" s="37">
        <v>-113.66536000000001</v>
      </c>
      <c r="E213" s="35"/>
    </row>
    <row r="214" spans="1:5" ht="63" x14ac:dyDescent="0.25">
      <c r="A214" s="6" t="s">
        <v>289</v>
      </c>
      <c r="B214" s="6" t="s">
        <v>142</v>
      </c>
      <c r="C214" s="7"/>
      <c r="D214" s="37">
        <v>-975.01445999999999</v>
      </c>
      <c r="E214" s="35"/>
    </row>
    <row r="215" spans="1:5" ht="63" x14ac:dyDescent="0.25">
      <c r="A215" s="6" t="s">
        <v>290</v>
      </c>
      <c r="B215" s="6" t="s">
        <v>142</v>
      </c>
      <c r="C215" s="7"/>
      <c r="D215" s="37">
        <v>-26247.339199999999</v>
      </c>
      <c r="E215" s="35"/>
    </row>
    <row r="216" spans="1:5" ht="63" x14ac:dyDescent="0.25">
      <c r="A216" s="6" t="s">
        <v>125</v>
      </c>
      <c r="B216" s="6" t="s">
        <v>142</v>
      </c>
      <c r="C216" s="7"/>
      <c r="D216" s="37">
        <v>-1044.5289600000001</v>
      </c>
      <c r="E216" s="35"/>
    </row>
    <row r="217" spans="1:5" ht="63" x14ac:dyDescent="0.25">
      <c r="A217" s="6" t="s">
        <v>126</v>
      </c>
      <c r="B217" s="6" t="s">
        <v>142</v>
      </c>
      <c r="C217" s="7"/>
      <c r="D217" s="37">
        <v>-11.67268</v>
      </c>
      <c r="E217" s="35"/>
    </row>
    <row r="218" spans="1:5" ht="63" x14ac:dyDescent="0.25">
      <c r="A218" s="6" t="s">
        <v>127</v>
      </c>
      <c r="B218" s="6" t="s">
        <v>142</v>
      </c>
      <c r="C218" s="7"/>
      <c r="D218" s="37">
        <v>-1817.3292300000001</v>
      </c>
      <c r="E218" s="35"/>
    </row>
    <row r="219" spans="1:5" ht="63" x14ac:dyDescent="0.25">
      <c r="A219" s="6" t="s">
        <v>128</v>
      </c>
      <c r="B219" s="6" t="s">
        <v>142</v>
      </c>
      <c r="C219" s="7"/>
      <c r="D219" s="37">
        <v>-6757.8919800000003</v>
      </c>
      <c r="E219" s="35"/>
    </row>
    <row r="220" spans="1:5" ht="63" x14ac:dyDescent="0.25">
      <c r="A220" s="6" t="s">
        <v>291</v>
      </c>
      <c r="B220" s="6" t="s">
        <v>142</v>
      </c>
      <c r="C220" s="7"/>
      <c r="D220" s="37">
        <v>-16747.289089999998</v>
      </c>
      <c r="E220" s="35"/>
    </row>
    <row r="221" spans="1:5" ht="63" x14ac:dyDescent="0.25">
      <c r="A221" s="6" t="s">
        <v>129</v>
      </c>
      <c r="B221" s="6" t="s">
        <v>142</v>
      </c>
      <c r="C221" s="7"/>
      <c r="D221" s="37">
        <v>-639.06588999999997</v>
      </c>
      <c r="E221" s="35"/>
    </row>
    <row r="222" spans="1:5" ht="63" x14ac:dyDescent="0.25">
      <c r="A222" s="6" t="s">
        <v>130</v>
      </c>
      <c r="B222" s="6" t="s">
        <v>142</v>
      </c>
      <c r="C222" s="7"/>
      <c r="D222" s="37">
        <v>-409.49099999999999</v>
      </c>
      <c r="E222" s="35"/>
    </row>
    <row r="223" spans="1:5" ht="63" x14ac:dyDescent="0.25">
      <c r="A223" s="6" t="s">
        <v>292</v>
      </c>
      <c r="B223" s="6" t="s">
        <v>142</v>
      </c>
      <c r="C223" s="7"/>
      <c r="D223" s="37">
        <v>-5275.7394100000001</v>
      </c>
      <c r="E223" s="35"/>
    </row>
    <row r="224" spans="1:5" ht="63" x14ac:dyDescent="0.25">
      <c r="A224" s="6" t="s">
        <v>293</v>
      </c>
      <c r="B224" s="6" t="s">
        <v>142</v>
      </c>
      <c r="C224" s="7"/>
      <c r="D224" s="37">
        <v>-522.24573999999996</v>
      </c>
      <c r="E224" s="35"/>
    </row>
    <row r="225" spans="1:5" ht="63" x14ac:dyDescent="0.25">
      <c r="A225" s="6" t="s">
        <v>131</v>
      </c>
      <c r="B225" s="6" t="s">
        <v>142</v>
      </c>
      <c r="C225" s="7"/>
      <c r="D225" s="37">
        <v>-1254.09142</v>
      </c>
      <c r="E225" s="35"/>
    </row>
    <row r="226" spans="1:5" x14ac:dyDescent="0.25">
      <c r="A226" s="10"/>
      <c r="B226" s="4" t="s">
        <v>132</v>
      </c>
      <c r="C226" s="8">
        <f>C10+C11</f>
        <v>43599098.68</v>
      </c>
      <c r="D226" s="8">
        <f>D10+D11</f>
        <v>19205037.556249999</v>
      </c>
      <c r="E226" s="22">
        <f t="shared" ref="E226" si="36">D226/C226*100</f>
        <v>44.049161881091436</v>
      </c>
    </row>
    <row r="228" spans="1:5" x14ac:dyDescent="0.25">
      <c r="A228" s="52" t="s">
        <v>133</v>
      </c>
      <c r="B228" s="52"/>
      <c r="C228" s="52"/>
      <c r="D228" s="52"/>
      <c r="E228" s="52"/>
    </row>
  </sheetData>
  <sheetProtection selectLockedCells="1" selectUnlockedCells="1"/>
  <mergeCells count="3">
    <mergeCell ref="A7:E7"/>
    <mergeCell ref="A228:E228"/>
    <mergeCell ref="D1:E1"/>
  </mergeCells>
  <pageMargins left="0.78740157480314965" right="0.39370078740157483" top="0.59055118110236227" bottom="0.19685039370078741" header="0.31496062992125984" footer="0.31496062992125984"/>
  <pageSetup paperSize="9" scale="80"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Департамент финансов Кировской области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Елена И. Кормщикова</cp:lastModifiedBy>
  <cp:lastPrinted>2016-08-16T05:48:56Z</cp:lastPrinted>
  <dcterms:created xsi:type="dcterms:W3CDTF">2013-04-10T12:04:02Z</dcterms:created>
  <dcterms:modified xsi:type="dcterms:W3CDTF">2016-08-26T11:01:12Z</dcterms:modified>
</cp:coreProperties>
</file>